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769" firstSheet="7" activeTab="7"/>
  </bookViews>
  <sheets>
    <sheet name="quadro generale riassuntivo" sheetId="1" r:id="rId1"/>
    <sheet name="indicatori generali" sheetId="2" r:id="rId2"/>
    <sheet name="previsioni di competenza" sheetId="3" r:id="rId3"/>
    <sheet name="entrate tributarie" sheetId="4" r:id="rId4"/>
    <sheet name="entrate da trasferimenti" sheetId="5" r:id="rId5"/>
    <sheet name="entrate extratributarie" sheetId="6" r:id="rId6"/>
    <sheet name="servizi" sheetId="7" r:id="rId7"/>
    <sheet name="altri servizi" sheetId="8" r:id="rId8"/>
    <sheet name="entrate in conto capitale" sheetId="9" r:id="rId9"/>
    <sheet name="spese correnti per funzione" sheetId="10" r:id="rId10"/>
    <sheet name="spese correnti per intervento" sheetId="11" r:id="rId11"/>
    <sheet name="spese in conto capitale" sheetId="12" r:id="rId12"/>
    <sheet name="bilancio pluriennale" sheetId="13" r:id="rId13"/>
  </sheets>
  <definedNames>
    <definedName name="_xlnm.Print_Area" localSheetId="1">'indicatori generali'!$A:$IV</definedName>
    <definedName name="HTML_CodePage" hidden="1">1252</definedName>
    <definedName name="HTML_Control" hidden="1">{"'quadro generale riassuntivo'!$C$35"}</definedName>
    <definedName name="HTML_Description" hidden="1">""</definedName>
    <definedName name="HTML_Email" hidden="1">""</definedName>
    <definedName name="HTML_Header" hidden="1">"quadro generale riassuntivo"</definedName>
    <definedName name="HTML_LastUpdate" hidden="1">"20/02/01"</definedName>
    <definedName name="HTML_LineAfter" hidden="1">FALSE</definedName>
    <definedName name="HTML_LineBefore" hidden="1">FALSE</definedName>
    <definedName name="HTML_Name" hidden="1">"aaaaa"</definedName>
    <definedName name="HTML_OBDlg2" hidden="1">TRUE</definedName>
    <definedName name="HTML_OBDlg4" hidden="1">TRUE</definedName>
    <definedName name="HTML_OS" hidden="1">0</definedName>
    <definedName name="HTML_PathFile" hidden="1">"F:\appoggio\bilancio.htm"</definedName>
    <definedName name="HTML_Title" hidden="1">"GRAFICI RIASSUNTIVI"</definedName>
  </definedNames>
  <calcPr fullCalcOnLoad="1"/>
</workbook>
</file>

<file path=xl/sharedStrings.xml><?xml version="1.0" encoding="utf-8"?>
<sst xmlns="http://schemas.openxmlformats.org/spreadsheetml/2006/main" count="578" uniqueCount="223">
  <si>
    <t>Quadro generale riassuntivo *</t>
  </si>
  <si>
    <t>Entrate</t>
  </si>
  <si>
    <t>Spese</t>
  </si>
  <si>
    <t>CAMBIO LIRA/EURO</t>
  </si>
  <si>
    <t>Titolo I:</t>
  </si>
  <si>
    <t>Entrate tributarie</t>
  </si>
  <si>
    <t>Spese correnti</t>
  </si>
  <si>
    <t>in Lire</t>
  </si>
  <si>
    <t>in Euro</t>
  </si>
  <si>
    <t>Titolo II:</t>
  </si>
  <si>
    <t>Entrate da contributi e trasferimenti correnti dello Stato, della Regione e di altri enti pubblici anche in rapporto all'esercizio di funzioni delegate dalla Regione</t>
  </si>
  <si>
    <t>Spese in conto capitale</t>
  </si>
  <si>
    <t>Titolo III:</t>
  </si>
  <si>
    <t>Entrate extratributarie</t>
  </si>
  <si>
    <t>Titolo IV:</t>
  </si>
  <si>
    <t>Entrate da alienazioni, da trasferimenti di capitale e da riscossioni di credito</t>
  </si>
  <si>
    <t>Totale entrate finali ...</t>
  </si>
  <si>
    <t>Totale spese finali ...</t>
  </si>
  <si>
    <t>Titolo V:</t>
  </si>
  <si>
    <t>Entrate derivanti da accensioni di prestiti</t>
  </si>
  <si>
    <t>Spese per rimborso di prestiti</t>
  </si>
  <si>
    <t>Titolo VI:</t>
  </si>
  <si>
    <t>Entrate da servizi per conto di terzi</t>
  </si>
  <si>
    <t>Spese per servizi per conto di terzi</t>
  </si>
  <si>
    <t>TOTALE ENTRATE ...</t>
  </si>
  <si>
    <t>TOTALE SPESE ...</t>
  </si>
  <si>
    <t>Avanzo di amministrazione</t>
  </si>
  <si>
    <t>Disavanzo di amministrazione</t>
  </si>
  <si>
    <t>Totale complessivo</t>
  </si>
  <si>
    <t>Indicatori finanziari ed economici generali **</t>
  </si>
  <si>
    <t>Abitanti</t>
  </si>
  <si>
    <t>Dipendenti</t>
  </si>
  <si>
    <t>Autonomia finanziaria</t>
  </si>
  <si>
    <t>(E: Titolo I + Titolo III / E: Titoli I + II + III) x 100</t>
  </si>
  <si>
    <t>Autonomia impositiva</t>
  </si>
  <si>
    <t>(E: Titolo I / E: Titoli I + II + III) x 100</t>
  </si>
  <si>
    <t>Pressione finanziaria</t>
  </si>
  <si>
    <t>(E: Titolo I + Titolo III / Popolazione)</t>
  </si>
  <si>
    <t>Pressione tributaria</t>
  </si>
  <si>
    <t>(E: Titolo I / Popolazione)</t>
  </si>
  <si>
    <t>Intervento erariale</t>
  </si>
  <si>
    <t>(E: Trasferimenti statali / Popolazione)</t>
  </si>
  <si>
    <t>Intervento regionale</t>
  </si>
  <si>
    <t>(E: Trasferimenti regionali / Popolazione)</t>
  </si>
  <si>
    <t>Indebitamento pro capite</t>
  </si>
  <si>
    <t>(S: Residui debiti mutui / Popolazione)</t>
  </si>
  <si>
    <t>Rigidità spesa corrente</t>
  </si>
  <si>
    <t>(S: Spese personale + quota amm.to mutui / E: Titoli I + II + III) x 100</t>
  </si>
  <si>
    <t>Rapporto dipendenti / popolazione</t>
  </si>
  <si>
    <t>(Dipendenti / Popolazione) x 100</t>
  </si>
  <si>
    <t>Rendiconto 1999</t>
  </si>
  <si>
    <t>Assestato 2000</t>
  </si>
  <si>
    <t>Previsione 2001</t>
  </si>
  <si>
    <t>Previsioni di competenza *</t>
  </si>
  <si>
    <t>Si riportano di seguito le previsioni di competenza:</t>
  </si>
  <si>
    <t>Previsione 2000</t>
  </si>
  <si>
    <t>Assestato   2000</t>
  </si>
  <si>
    <t>Titolo I</t>
  </si>
  <si>
    <t>L.</t>
  </si>
  <si>
    <t>E.</t>
  </si>
  <si>
    <t>Titolo II</t>
  </si>
  <si>
    <t>Entrate da contributi e trasferimenti correnti</t>
  </si>
  <si>
    <t>Titolo III</t>
  </si>
  <si>
    <t>Titolo IV</t>
  </si>
  <si>
    <t>Entrate da alienazioni, da trasferimenti di capitale e da riscossioni di crediti</t>
  </si>
  <si>
    <t>Titolo V</t>
  </si>
  <si>
    <t>Titolo VI</t>
  </si>
  <si>
    <t>Avanzo applicato</t>
  </si>
  <si>
    <t>Totale Entrate ...</t>
  </si>
  <si>
    <t>Disavanzo applicato</t>
  </si>
  <si>
    <t>Spese per servizi per conto terzi</t>
  </si>
  <si>
    <t>Totale Spese ...</t>
  </si>
  <si>
    <t>TOTALE ENTRATE...</t>
  </si>
  <si>
    <t xml:space="preserve">I.C.I. </t>
  </si>
  <si>
    <t>Imposta comunale sulla pubblicità</t>
  </si>
  <si>
    <t xml:space="preserve">Addizionale comunale sul consumo di </t>
  </si>
  <si>
    <t>energia elettrica</t>
  </si>
  <si>
    <t>Addizionale I.R.P.E.F.</t>
  </si>
  <si>
    <t>Altre imposte</t>
  </si>
  <si>
    <t>Categoria 1: Imposte</t>
  </si>
  <si>
    <t>Tassa per l'occupazione degli spazi</t>
  </si>
  <si>
    <t>ed aree pubbliche</t>
  </si>
  <si>
    <t>Addizionale erariale sulla tassa</t>
  </si>
  <si>
    <t>smaltimento rifiuti</t>
  </si>
  <si>
    <t>Tassa di concessione su atti</t>
  </si>
  <si>
    <t>provvedimenti comunali</t>
  </si>
  <si>
    <t>Altre tasse</t>
  </si>
  <si>
    <t>Categoria 2: Tasse</t>
  </si>
  <si>
    <t>Diritti sulle pubbliche affissioni</t>
  </si>
  <si>
    <t>I.R.A.P.</t>
  </si>
  <si>
    <t>Tributi speciali ed altre</t>
  </si>
  <si>
    <t>entrate tributarie proprie</t>
  </si>
  <si>
    <t>Totale Entrate tributarie</t>
  </si>
  <si>
    <t xml:space="preserve"> Tributi speciali ed altre entrate tributarie proprie</t>
  </si>
  <si>
    <t>Titolo II - Entrate da trasferimenti *</t>
  </si>
  <si>
    <t>Totale</t>
  </si>
  <si>
    <t>Categoria 1: Contributi e trasferimenti correnti dallo Stato</t>
  </si>
  <si>
    <t>Categoria 2: Contributi e trasferimenti correnti dalla Regione</t>
  </si>
  <si>
    <t xml:space="preserve">Categoria 3: Contributi e trasferimenti dalla Regione per funzioni delegate </t>
  </si>
  <si>
    <t>Categoria 4: Contributi e trasferimenti da parte di organismi comunitari e internaz.</t>
  </si>
  <si>
    <t>Categoria 5: Contributi e trasferimenti correnti da altri enti del settore pubblico</t>
  </si>
  <si>
    <t>Totale entrate da trasferimenti</t>
  </si>
  <si>
    <t>Titolo III - Entrate extratributarie</t>
  </si>
  <si>
    <t>Categoria 1: Proventi dei servizi pubblici</t>
  </si>
  <si>
    <t>Categoria 2: Proventi di beni dell'ente</t>
  </si>
  <si>
    <t>Categoria 5: Proventi diversi</t>
  </si>
  <si>
    <t>Categoria 4: Utili netti delle aziende speciali e partecipate, dividenti di società</t>
  </si>
  <si>
    <t>Categoria 3: Interessi su anticipazioni e crediti</t>
  </si>
  <si>
    <t>Servizi a domanda individuale *</t>
  </si>
  <si>
    <t>Copertura</t>
  </si>
  <si>
    <t>Alberghi, esclusi case di riposo e case di ricovero</t>
  </si>
  <si>
    <t>Alberghi diruni e bagni pubblici</t>
  </si>
  <si>
    <t>Asilo nido</t>
  </si>
  <si>
    <t>Convitti, campeggi, case per vacanze</t>
  </si>
  <si>
    <t>Colonie e soggiorni stagionali, stabilimenti termali</t>
  </si>
  <si>
    <t>Corsi extrascolastici di insegnamento di arti, sport</t>
  </si>
  <si>
    <t>ed altre discipline, fatta eccezione per quelli</t>
  </si>
  <si>
    <t>espressamente previsti dalla legge</t>
  </si>
  <si>
    <t>Giardini zoologici e botanici</t>
  </si>
  <si>
    <t>Impianti sportivi</t>
  </si>
  <si>
    <t>Mattatoi pubblici</t>
  </si>
  <si>
    <t>Mense</t>
  </si>
  <si>
    <t>Mense scolastiche</t>
  </si>
  <si>
    <t>Mercati e fiere attrezzate</t>
  </si>
  <si>
    <t>Pesa pubblica</t>
  </si>
  <si>
    <t>Servizi turistici diversi: stabilimenti balneari, approdi</t>
  </si>
  <si>
    <t>turistici e simili</t>
  </si>
  <si>
    <t>Spurgo pozzi neri</t>
  </si>
  <si>
    <t>Teatri</t>
  </si>
  <si>
    <t>Musei, pinacoteche, gallerie e mostre</t>
  </si>
  <si>
    <t>Spettacoli</t>
  </si>
  <si>
    <t>Trasporto carni macellate</t>
  </si>
  <si>
    <t>Trasporti funebri, pompe funebri, illuminazioni votive</t>
  </si>
  <si>
    <t>Uso di locali adibiti stabilmente a riunioni non</t>
  </si>
  <si>
    <t>istituzionali: auditorium, palazzi dei congressi e simili</t>
  </si>
  <si>
    <t>Altri servizi</t>
  </si>
  <si>
    <t>parcheggi</t>
  </si>
  <si>
    <t>Totale ...</t>
  </si>
  <si>
    <t>Altri servizi *</t>
  </si>
  <si>
    <t>Acquedotto</t>
  </si>
  <si>
    <t>Nettezza urbana</t>
  </si>
  <si>
    <t>Distribuzione gas metano</t>
  </si>
  <si>
    <t>Farmacia</t>
  </si>
  <si>
    <t>Entrate in conto capitale *</t>
  </si>
  <si>
    <t>Lire</t>
  </si>
  <si>
    <t>Euro</t>
  </si>
  <si>
    <t>Titolo 4 - Entrate da alienazioni, da trasferimenti di capitale e da riscossioni di crediti</t>
  </si>
  <si>
    <t>Categoria 1: Alienazione di beni patrimoniali</t>
  </si>
  <si>
    <t>Categoria 2: Trasferimenti di capitali dallo Stato</t>
  </si>
  <si>
    <t>Categoria 3: Trasferimenti di capitale dalla Regione</t>
  </si>
  <si>
    <t>Categoria 4: Trasferimenti di capitale da altri enti del settore pubblico</t>
  </si>
  <si>
    <t>Categoria 5: Trasferimenti di capitale da altri soggetti</t>
  </si>
  <si>
    <t>Categoria 6: Riscossione di crediti</t>
  </si>
  <si>
    <t>Titolo 5 - Entrate derivanti da accensioni di prestiti</t>
  </si>
  <si>
    <t>Categoria 2: Finanziamenti a breve termine</t>
  </si>
  <si>
    <t>Categoria 3: Assunzione di mutui e prestiti</t>
  </si>
  <si>
    <t>Categoria 4: Emissione di prestiti obbligazionari</t>
  </si>
  <si>
    <t>Da avanzo di amministrazione applicato</t>
  </si>
  <si>
    <t>Da avanzo economico</t>
  </si>
  <si>
    <t>Al netto delle concessioni edilizie</t>
  </si>
  <si>
    <t>Al netto dei proventi per alienazione di beni per la copertura di debiti fuori bilancio (Artt. 36 e 37 d.lgs. 77/95)</t>
  </si>
  <si>
    <t>Totale Risorse per investimenti ...</t>
  </si>
  <si>
    <t>Spesa</t>
  </si>
  <si>
    <t>Titolo II: Spese in conto capitale</t>
  </si>
  <si>
    <t>Totale Spese per investimenti ...</t>
  </si>
  <si>
    <t>Classificazione delle spese correnti per funzione **</t>
  </si>
  <si>
    <t>Funz. 01</t>
  </si>
  <si>
    <t>Funz. 02</t>
  </si>
  <si>
    <t>Funzioni relative alla giustizia</t>
  </si>
  <si>
    <t>Funz. 03</t>
  </si>
  <si>
    <t>Funzioni di polizia locale</t>
  </si>
  <si>
    <t>Funz. 04</t>
  </si>
  <si>
    <t>Funzioni di istruzione pubblica</t>
  </si>
  <si>
    <t>Funz. 05</t>
  </si>
  <si>
    <t>Funz. 06</t>
  </si>
  <si>
    <t>Funz. 07</t>
  </si>
  <si>
    <t>Funzioni nel campo turistico</t>
  </si>
  <si>
    <t>Funz. 08</t>
  </si>
  <si>
    <t>Funz. 09</t>
  </si>
  <si>
    <t>Funz. 10</t>
  </si>
  <si>
    <t>Funzioni nel settore sociale</t>
  </si>
  <si>
    <t>Funz. 11</t>
  </si>
  <si>
    <t>Funz. 12</t>
  </si>
  <si>
    <t>Totale Spese correnti</t>
  </si>
  <si>
    <t>Funzioni generali di amm.ne, di gestione e di controllo</t>
  </si>
  <si>
    <t>Funzioni relative alla cultura ed ai beni culturali</t>
  </si>
  <si>
    <t>Funzioni nel settore sportivo e ricreativo</t>
  </si>
  <si>
    <t>Funzioni nel campo della viabilità e dei trasporti</t>
  </si>
  <si>
    <t>Funzioni riguardanti la gestione del territorio e dell'ambiente</t>
  </si>
  <si>
    <t>Funzioni nel campo dello sviluppo economico</t>
  </si>
  <si>
    <t>Funzioni relative a servizi produttivi</t>
  </si>
  <si>
    <t>Classificazione delle spese correnti per intervento *</t>
  </si>
  <si>
    <t>Int. 01 -</t>
  </si>
  <si>
    <t>Personale</t>
  </si>
  <si>
    <t>Int. 02 -</t>
  </si>
  <si>
    <t>Int. 03 -</t>
  </si>
  <si>
    <t>Prestazioni di servizi</t>
  </si>
  <si>
    <t>Int. 04 -</t>
  </si>
  <si>
    <t>Utilizzo di beni di terzi</t>
  </si>
  <si>
    <t>Int. 05 -</t>
  </si>
  <si>
    <t>Trasferimenti</t>
  </si>
  <si>
    <t>Int. 06 -</t>
  </si>
  <si>
    <t>Int. 07 -</t>
  </si>
  <si>
    <t>Imposte e tasse</t>
  </si>
  <si>
    <t>Int. 08 -</t>
  </si>
  <si>
    <t>Int. 09 -</t>
  </si>
  <si>
    <t>Ammortamenti di esercizio</t>
  </si>
  <si>
    <t>Int. 10 -</t>
  </si>
  <si>
    <t>Fondo svalutazione crediti</t>
  </si>
  <si>
    <t>Int. 11 -</t>
  </si>
  <si>
    <t>Fondo di riserva</t>
  </si>
  <si>
    <t>Acquisto di beni di consumo e/o di materie prime</t>
  </si>
  <si>
    <t>Interessi passivi e oneri finanziari diversi</t>
  </si>
  <si>
    <t>Oneri straordinari della gestione corrente</t>
  </si>
  <si>
    <t>Totale Spese in conto capitale</t>
  </si>
  <si>
    <t>Funzioni di istruzione pubblica pubblica</t>
  </si>
  <si>
    <t>Bilancio pluriennale *</t>
  </si>
  <si>
    <t>Previsione    2001</t>
  </si>
  <si>
    <t>Previsione      2002</t>
  </si>
  <si>
    <t>Previsione      2003</t>
  </si>
  <si>
    <t>Totale triennio</t>
  </si>
  <si>
    <t>Somma ...</t>
  </si>
  <si>
    <t>Previsione      2001</t>
  </si>
</sst>
</file>

<file path=xl/styles.xml><?xml version="1.0" encoding="utf-8"?>
<styleSheet xmlns="http://schemas.openxmlformats.org/spreadsheetml/2006/main">
  <numFmts count="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000"/>
  </numFmts>
  <fonts count="59">
    <font>
      <sz val="10"/>
      <name val="Arial"/>
      <family val="0"/>
    </font>
    <font>
      <b/>
      <sz val="14"/>
      <name val="Arial"/>
      <family val="0"/>
    </font>
    <font>
      <sz val="14"/>
      <name val="Arial"/>
      <family val="0"/>
    </font>
    <font>
      <b/>
      <sz val="9"/>
      <name val="Arial"/>
      <family val="0"/>
    </font>
    <font>
      <sz val="9"/>
      <name val="Arial"/>
      <family val="0"/>
    </font>
    <font>
      <i/>
      <sz val="9"/>
      <name val="Arial"/>
      <family val="0"/>
    </font>
    <font>
      <b/>
      <sz val="12"/>
      <name val="Arial"/>
      <family val="0"/>
    </font>
    <font>
      <b/>
      <i/>
      <sz val="12"/>
      <name val="Arial"/>
      <family val="0"/>
    </font>
    <font>
      <b/>
      <i/>
      <sz val="9"/>
      <name val="Arial"/>
      <family val="0"/>
    </font>
    <font>
      <b/>
      <i/>
      <sz val="12"/>
      <color indexed="9"/>
      <name val="Arial"/>
      <family val="0"/>
    </font>
    <font>
      <sz val="9"/>
      <color indexed="9"/>
      <name val="Arial"/>
      <family val="0"/>
    </font>
    <font>
      <b/>
      <sz val="11"/>
      <name val="Arial"/>
      <family val="0"/>
    </font>
    <font>
      <sz val="11.25"/>
      <name val="Arial"/>
      <family val="0"/>
    </font>
    <font>
      <b/>
      <sz val="9.75"/>
      <name val="Arial"/>
      <family val="0"/>
    </font>
    <font>
      <b/>
      <sz val="11.25"/>
      <name val="Arial"/>
      <family val="2"/>
    </font>
    <font>
      <sz val="8"/>
      <name val="Arial"/>
      <family val="0"/>
    </font>
    <font>
      <b/>
      <sz val="16.75"/>
      <name val="Arial"/>
      <family val="0"/>
    </font>
    <font>
      <sz val="8.5"/>
      <name val="Arial"/>
      <family val="2"/>
    </font>
    <font>
      <sz val="9.25"/>
      <name val="Arial"/>
      <family val="2"/>
    </font>
    <font>
      <sz val="12"/>
      <name val="Arial"/>
      <family val="0"/>
    </font>
    <font>
      <b/>
      <i/>
      <sz val="24"/>
      <name val="Arial"/>
      <family val="0"/>
    </font>
    <font>
      <b/>
      <i/>
      <sz val="14"/>
      <name val="Arial"/>
      <family val="0"/>
    </font>
    <font>
      <b/>
      <i/>
      <sz val="10"/>
      <name val="Arial"/>
      <family val="0"/>
    </font>
    <font>
      <i/>
      <sz val="10"/>
      <name val="Arial"/>
      <family val="0"/>
    </font>
    <font>
      <b/>
      <sz val="10"/>
      <name val="Arial"/>
      <family val="0"/>
    </font>
    <font>
      <i/>
      <sz val="13"/>
      <name val="Arial"/>
      <family val="0"/>
    </font>
    <font>
      <sz val="5.25"/>
      <name val="Arial"/>
      <family val="2"/>
    </font>
    <font>
      <sz val="9.5"/>
      <name val="Arial"/>
      <family val="0"/>
    </font>
    <font>
      <sz val="9.75"/>
      <name val="Arial"/>
      <family val="0"/>
    </font>
    <font>
      <b/>
      <sz val="9.25"/>
      <name val="Arial"/>
      <family val="2"/>
    </font>
    <font>
      <sz val="8.25"/>
      <name val="Arial"/>
      <family val="2"/>
    </font>
    <font>
      <sz val="4.75"/>
      <name val="Arial"/>
      <family val="2"/>
    </font>
    <font>
      <sz val="5"/>
      <name val="Arial"/>
      <family val="2"/>
    </font>
    <font>
      <sz val="10.75"/>
      <name val="Arial"/>
      <family val="0"/>
    </font>
    <font>
      <i/>
      <sz val="7"/>
      <name val="Arial"/>
      <family val="2"/>
    </font>
    <font>
      <sz val="6.75"/>
      <name val="Arial"/>
      <family val="2"/>
    </font>
    <font>
      <sz val="14.25"/>
      <name val="Arial"/>
      <family val="0"/>
    </font>
    <font>
      <b/>
      <sz val="18"/>
      <name val="Arial"/>
      <family val="0"/>
    </font>
    <font>
      <b/>
      <i/>
      <sz val="13"/>
      <name val="Arial"/>
      <family val="0"/>
    </font>
    <font>
      <sz val="10.25"/>
      <name val="Arial"/>
      <family val="2"/>
    </font>
    <font>
      <b/>
      <sz val="10.25"/>
      <name val="Arial"/>
      <family val="2"/>
    </font>
    <font>
      <sz val="19.5"/>
      <name val="Arial"/>
      <family val="0"/>
    </font>
    <font>
      <sz val="16.25"/>
      <name val="Arial"/>
      <family val="0"/>
    </font>
    <font>
      <sz val="7"/>
      <name val="Arial"/>
      <family val="2"/>
    </font>
    <font>
      <b/>
      <sz val="5"/>
      <name val="Arial"/>
      <family val="2"/>
    </font>
    <font>
      <sz val="17.25"/>
      <name val="Arial"/>
      <family val="0"/>
    </font>
    <font>
      <b/>
      <sz val="15"/>
      <name val="Arial"/>
      <family val="0"/>
    </font>
    <font>
      <sz val="16"/>
      <name val="Arial"/>
      <family val="0"/>
    </font>
    <font>
      <b/>
      <sz val="8.75"/>
      <name val="Arial"/>
      <family val="0"/>
    </font>
    <font>
      <sz val="11"/>
      <name val="Arial"/>
      <family val="0"/>
    </font>
    <font>
      <i/>
      <sz val="8"/>
      <name val="Arial"/>
      <family val="0"/>
    </font>
    <font>
      <b/>
      <i/>
      <sz val="8"/>
      <name val="Arial"/>
      <family val="0"/>
    </font>
    <font>
      <sz val="17"/>
      <name val="Arial"/>
      <family val="0"/>
    </font>
    <font>
      <b/>
      <sz val="8"/>
      <name val="Arial"/>
      <family val="2"/>
    </font>
    <font>
      <b/>
      <sz val="16"/>
      <name val="Arial"/>
      <family val="0"/>
    </font>
    <font>
      <sz val="18"/>
      <name val="Arial"/>
      <family val="0"/>
    </font>
    <font>
      <b/>
      <sz val="16.5"/>
      <name val="Arial"/>
      <family val="0"/>
    </font>
    <font>
      <sz val="16.5"/>
      <name val="Arial"/>
      <family val="0"/>
    </font>
    <font>
      <i/>
      <sz val="14"/>
      <name val="Arial"/>
      <family val="0"/>
    </font>
  </fonts>
  <fills count="5">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9"/>
        <bgColor indexed="64"/>
      </patternFill>
    </fill>
  </fills>
  <borders count="4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hair"/>
      <bottom style="thin"/>
    </border>
    <border>
      <left style="thin"/>
      <right style="thin"/>
      <top style="hair"/>
      <bottom style="thin"/>
    </border>
    <border>
      <left style="thin"/>
      <right style="thin"/>
      <top style="thin"/>
      <bottom style="medium"/>
    </border>
    <border>
      <left style="thin"/>
      <right style="thin"/>
      <top style="thin"/>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thin"/>
      <right style="thin"/>
      <top style="medium"/>
      <bottom style="thin"/>
    </border>
    <border>
      <left style="thin"/>
      <right style="thin"/>
      <top style="hair"/>
      <bottom>
        <color indexed="63"/>
      </bottom>
    </border>
    <border>
      <left style="thin"/>
      <right>
        <color indexed="63"/>
      </right>
      <top style="thin"/>
      <bottom style="thin"/>
    </border>
    <border>
      <left style="thin"/>
      <right>
        <color indexed="63"/>
      </right>
      <top style="hair"/>
      <bottom>
        <color indexed="63"/>
      </bottom>
    </border>
    <border>
      <left>
        <color indexed="63"/>
      </left>
      <right style="thin"/>
      <top style="thin"/>
      <bottom style="medium"/>
    </border>
    <border>
      <left>
        <color indexed="63"/>
      </left>
      <right style="thin"/>
      <top style="thin"/>
      <bottom style="thin"/>
    </border>
    <border>
      <left>
        <color indexed="63"/>
      </left>
      <right>
        <color indexed="63"/>
      </right>
      <top style="hair"/>
      <bottom style="thin"/>
    </border>
    <border>
      <left style="thin"/>
      <right>
        <color indexed="63"/>
      </right>
      <top style="thin"/>
      <bottom style="medium"/>
    </border>
    <border>
      <left>
        <color indexed="63"/>
      </left>
      <right style="thin"/>
      <top>
        <color indexed="63"/>
      </top>
      <bottom style="hair"/>
    </border>
    <border>
      <left style="thin"/>
      <right>
        <color indexed="63"/>
      </right>
      <top style="hair"/>
      <bottom style="hair"/>
    </border>
    <border>
      <left>
        <color indexed="63"/>
      </left>
      <right style="thin"/>
      <top>
        <color indexed="63"/>
      </top>
      <bottom style="medium"/>
    </border>
    <border>
      <left>
        <color indexed="63"/>
      </left>
      <right>
        <color indexed="63"/>
      </right>
      <top style="thin"/>
      <bottom style="thin"/>
    </border>
    <border>
      <left style="thin"/>
      <right style="thin"/>
      <top style="thin"/>
      <bottom style="thick"/>
    </border>
    <border>
      <left style="thin"/>
      <right>
        <color indexed="63"/>
      </right>
      <top>
        <color indexed="63"/>
      </top>
      <bottom style="thick"/>
    </border>
    <border>
      <left style="thin"/>
      <right style="thin"/>
      <top>
        <color indexed="63"/>
      </top>
      <bottom style="thick"/>
    </border>
    <border>
      <left style="thin"/>
      <right>
        <color indexed="63"/>
      </right>
      <top style="thick"/>
      <bottom style="thin"/>
    </border>
    <border>
      <left style="thin"/>
      <right style="thin"/>
      <top style="thick"/>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2">
    <xf numFmtId="0" fontId="0" fillId="0" borderId="0" xfId="0" applyAlignment="1">
      <alignment/>
    </xf>
    <xf numFmtId="0" fontId="1" fillId="0" borderId="1" xfId="0" applyFont="1" applyBorder="1" applyAlignment="1">
      <alignment horizontal="centerContinuous" vertical="center"/>
    </xf>
    <xf numFmtId="0" fontId="2" fillId="0" borderId="2" xfId="0" applyFont="1" applyBorder="1" applyAlignment="1">
      <alignment horizontal="centerContinuous" vertical="center" wrapText="1"/>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wrapText="1"/>
    </xf>
    <xf numFmtId="0" fontId="2" fillId="0" borderId="0" xfId="0" applyFont="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1" fillId="0" borderId="2" xfId="0" applyFont="1" applyBorder="1" applyAlignment="1">
      <alignment horizontal="centerContinuous" vertical="center"/>
    </xf>
    <xf numFmtId="0" fontId="1" fillId="0" borderId="2" xfId="0" applyFont="1" applyBorder="1" applyAlignment="1">
      <alignment horizontal="centerContinuous" vertical="center" wrapText="1"/>
    </xf>
    <xf numFmtId="0" fontId="1" fillId="0" borderId="3" xfId="0" applyFont="1" applyBorder="1" applyAlignment="1">
      <alignment horizontal="centerContinuous" vertical="center" wrapText="1"/>
    </xf>
    <xf numFmtId="0" fontId="3" fillId="2" borderId="1" xfId="0" applyFont="1" applyFill="1" applyBorder="1" applyAlignment="1">
      <alignment horizontal="centerContinuous" vertical="center"/>
    </xf>
    <xf numFmtId="0" fontId="4" fillId="2" borderId="2" xfId="0" applyFont="1" applyFill="1" applyBorder="1" applyAlignment="1">
      <alignment horizontal="centerContinuous" vertical="center" wrapText="1"/>
    </xf>
    <xf numFmtId="0" fontId="4" fillId="2" borderId="2" xfId="0" applyFont="1" applyFill="1" applyBorder="1" applyAlignment="1">
      <alignment horizontal="centerContinuous" vertical="center"/>
    </xf>
    <xf numFmtId="0" fontId="4" fillId="2" borderId="3" xfId="0" applyFont="1" applyFill="1" applyBorder="1" applyAlignment="1">
      <alignment horizontal="centerContinuous" vertical="center" wrapText="1"/>
    </xf>
    <xf numFmtId="0" fontId="4" fillId="0" borderId="0" xfId="0" applyFont="1" applyAlignment="1">
      <alignment vertical="center"/>
    </xf>
    <xf numFmtId="0" fontId="4" fillId="3" borderId="4" xfId="0" applyFont="1" applyFill="1" applyBorder="1" applyAlignment="1">
      <alignment vertical="center"/>
    </xf>
    <xf numFmtId="0" fontId="4" fillId="3" borderId="0" xfId="0" applyFont="1" applyFill="1" applyAlignment="1">
      <alignment horizontal="left" vertical="center" wrapText="1"/>
    </xf>
    <xf numFmtId="0" fontId="4" fillId="3" borderId="0" xfId="0" applyFont="1" applyFill="1" applyAlignment="1">
      <alignment vertical="center"/>
    </xf>
    <xf numFmtId="0" fontId="4" fillId="3" borderId="5" xfId="0" applyFont="1" applyFill="1" applyBorder="1" applyAlignment="1">
      <alignment horizontal="left" vertical="center" wrapText="1"/>
    </xf>
    <xf numFmtId="0" fontId="5" fillId="0" borderId="4" xfId="0" applyFont="1" applyFill="1" applyBorder="1" applyAlignment="1">
      <alignment vertical="center"/>
    </xf>
    <xf numFmtId="0" fontId="5" fillId="0" borderId="0" xfId="0" applyFont="1" applyFill="1" applyAlignment="1">
      <alignment horizontal="left" vertical="center" wrapText="1"/>
    </xf>
    <xf numFmtId="4" fontId="5" fillId="0" borderId="0" xfId="0" applyNumberFormat="1" applyFont="1" applyFill="1" applyAlignment="1">
      <alignment vertical="center"/>
    </xf>
    <xf numFmtId="0" fontId="5" fillId="0" borderId="0" xfId="0" applyFont="1" applyFill="1" applyAlignment="1">
      <alignment vertical="center"/>
    </xf>
    <xf numFmtId="0" fontId="5" fillId="0" borderId="5" xfId="0" applyFont="1" applyFill="1" applyBorder="1" applyAlignment="1">
      <alignment horizontal="left" vertical="center" wrapText="1"/>
    </xf>
    <xf numFmtId="0" fontId="5" fillId="0" borderId="1" xfId="0" applyFont="1" applyBorder="1" applyAlignment="1">
      <alignment vertical="center"/>
    </xf>
    <xf numFmtId="0" fontId="4" fillId="0" borderId="2" xfId="0" applyFont="1" applyBorder="1" applyAlignment="1">
      <alignment horizontal="left" vertical="center" wrapText="1"/>
    </xf>
    <xf numFmtId="0" fontId="4" fillId="0" borderId="2" xfId="0" applyFont="1" applyFill="1" applyBorder="1" applyAlignment="1">
      <alignment vertical="center"/>
    </xf>
    <xf numFmtId="0" fontId="4" fillId="0" borderId="1" xfId="0" applyFont="1" applyFill="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right" vertical="center" wrapText="1"/>
    </xf>
    <xf numFmtId="3" fontId="4" fillId="0" borderId="4" xfId="0" applyNumberFormat="1" applyFont="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5" fillId="0" borderId="0" xfId="0" applyFont="1" applyBorder="1" applyAlignment="1">
      <alignment vertical="center"/>
    </xf>
    <xf numFmtId="3" fontId="4" fillId="0" borderId="6"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right" vertical="center" wrapText="1"/>
    </xf>
    <xf numFmtId="3" fontId="5" fillId="0" borderId="7" xfId="0" applyNumberFormat="1" applyFont="1" applyBorder="1" applyAlignment="1">
      <alignment vertical="center"/>
    </xf>
    <xf numFmtId="0" fontId="5" fillId="0" borderId="8" xfId="0" applyFont="1" applyFill="1" applyBorder="1" applyAlignment="1">
      <alignment vertical="center"/>
    </xf>
    <xf numFmtId="0" fontId="5" fillId="0" borderId="7" xfId="0" applyFont="1" applyFill="1" applyBorder="1" applyAlignment="1">
      <alignment vertical="center"/>
    </xf>
    <xf numFmtId="0" fontId="5" fillId="0" borderId="8" xfId="0" applyFont="1" applyBorder="1" applyAlignment="1">
      <alignment vertical="center"/>
    </xf>
    <xf numFmtId="3" fontId="5" fillId="0" borderId="9" xfId="0" applyNumberFormat="1" applyFont="1" applyBorder="1" applyAlignment="1">
      <alignment vertical="center"/>
    </xf>
    <xf numFmtId="0" fontId="5" fillId="0" borderId="0" xfId="0" applyFont="1" applyAlignment="1">
      <alignment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3" fontId="5" fillId="0" borderId="6" xfId="0" applyNumberFormat="1" applyFont="1" applyBorder="1" applyAlignment="1">
      <alignment vertical="center"/>
    </xf>
    <xf numFmtId="0" fontId="5" fillId="0" borderId="8" xfId="0" applyFont="1" applyBorder="1" applyAlignment="1">
      <alignment horizontal="left" vertical="center" wrapText="1"/>
    </xf>
    <xf numFmtId="0" fontId="5" fillId="0" borderId="4" xfId="0" applyFont="1" applyBorder="1" applyAlignment="1">
      <alignment/>
    </xf>
    <xf numFmtId="0" fontId="5" fillId="0" borderId="0" xfId="0" applyFont="1" applyBorder="1" applyAlignment="1">
      <alignment horizontal="right" vertical="center"/>
    </xf>
    <xf numFmtId="0" fontId="5" fillId="0" borderId="0" xfId="0" applyFont="1" applyFill="1" applyBorder="1" applyAlignment="1">
      <alignment vertical="center"/>
    </xf>
    <xf numFmtId="0" fontId="5" fillId="0" borderId="0" xfId="0" applyFont="1" applyBorder="1" applyAlignment="1">
      <alignment/>
    </xf>
    <xf numFmtId="0" fontId="5" fillId="0" borderId="10" xfId="0" applyFont="1" applyBorder="1" applyAlignment="1">
      <alignment/>
    </xf>
    <xf numFmtId="0" fontId="5" fillId="0" borderId="11" xfId="0" applyFont="1" applyBorder="1" applyAlignment="1">
      <alignment horizontal="right" vertical="center"/>
    </xf>
    <xf numFmtId="3" fontId="5" fillId="0" borderId="10" xfId="0" applyNumberFormat="1" applyFont="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vertical="center"/>
    </xf>
    <xf numFmtId="0" fontId="5" fillId="0" borderId="11" xfId="0" applyFont="1" applyBorder="1" applyAlignment="1">
      <alignment/>
    </xf>
    <xf numFmtId="3" fontId="5" fillId="0" borderId="12" xfId="0" applyNumberFormat="1"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horizontal="right" vertical="center" wrapText="1"/>
    </xf>
    <xf numFmtId="0" fontId="5" fillId="0" borderId="13" xfId="0" applyFont="1" applyFill="1" applyBorder="1" applyAlignment="1">
      <alignment vertical="center"/>
    </xf>
    <xf numFmtId="0" fontId="5" fillId="0" borderId="11" xfId="0" applyFont="1" applyBorder="1" applyAlignment="1">
      <alignment vertical="center"/>
    </xf>
    <xf numFmtId="0" fontId="4" fillId="2" borderId="4" xfId="0" applyFont="1" applyFill="1" applyBorder="1" applyAlignment="1">
      <alignment vertical="center"/>
    </xf>
    <xf numFmtId="0" fontId="4" fillId="2" borderId="0" xfId="0" applyFont="1" applyFill="1" applyAlignment="1">
      <alignment horizontal="left" vertical="center" wrapText="1"/>
    </xf>
    <xf numFmtId="3" fontId="4" fillId="2" borderId="0" xfId="0" applyNumberFormat="1" applyFont="1" applyFill="1" applyAlignment="1">
      <alignment vertical="center"/>
    </xf>
    <xf numFmtId="0" fontId="4" fillId="2" borderId="0" xfId="0" applyFont="1" applyFill="1" applyAlignment="1">
      <alignment vertical="center"/>
    </xf>
    <xf numFmtId="3" fontId="4" fillId="2" borderId="5" xfId="0" applyNumberFormat="1" applyFont="1" applyFill="1" applyBorder="1" applyAlignment="1">
      <alignment horizontal="left" vertical="center" wrapText="1"/>
    </xf>
    <xf numFmtId="0" fontId="6" fillId="0" borderId="1" xfId="0" applyFont="1" applyBorder="1" applyAlignment="1">
      <alignment vertical="center"/>
    </xf>
    <xf numFmtId="0" fontId="7" fillId="0" borderId="2" xfId="0" applyFont="1" applyBorder="1" applyAlignment="1">
      <alignment horizontal="right" vertical="center"/>
    </xf>
    <xf numFmtId="3" fontId="3" fillId="0" borderId="2" xfId="0" applyNumberFormat="1"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6" fillId="0" borderId="2" xfId="0" applyFont="1" applyBorder="1" applyAlignment="1">
      <alignment vertical="center"/>
    </xf>
    <xf numFmtId="3" fontId="3" fillId="0" borderId="3" xfId="0" applyNumberFormat="1" applyFont="1" applyBorder="1" applyAlignment="1">
      <alignment vertical="center"/>
    </xf>
    <xf numFmtId="3" fontId="4" fillId="0" borderId="0" xfId="0" applyNumberFormat="1" applyFont="1" applyBorder="1" applyAlignment="1">
      <alignment vertical="center"/>
    </xf>
    <xf numFmtId="3" fontId="4" fillId="0" borderId="5" xfId="0" applyNumberFormat="1" applyFont="1" applyBorder="1" applyAlignment="1">
      <alignment vertical="center"/>
    </xf>
    <xf numFmtId="0" fontId="8" fillId="0" borderId="10" xfId="0" applyFont="1" applyBorder="1" applyAlignment="1">
      <alignment vertical="center"/>
    </xf>
    <xf numFmtId="3" fontId="5" fillId="0" borderId="13" xfId="0" applyNumberFormat="1" applyFont="1" applyBorder="1" applyAlignment="1">
      <alignment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wrapText="1"/>
    </xf>
    <xf numFmtId="0" fontId="3" fillId="2" borderId="4" xfId="0" applyFont="1" applyFill="1" applyBorder="1" applyAlignment="1">
      <alignment horizontal="centerContinuous"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3" borderId="10" xfId="0" applyFont="1" applyFill="1" applyBorder="1" applyAlignment="1">
      <alignment vertical="center"/>
    </xf>
    <xf numFmtId="0" fontId="4" fillId="3" borderId="11"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Alignment="1">
      <alignment vertical="center"/>
    </xf>
    <xf numFmtId="0" fontId="5" fillId="0" borderId="0" xfId="0" applyFont="1" applyBorder="1" applyAlignment="1">
      <alignment horizontal="center" vertical="center"/>
    </xf>
    <xf numFmtId="0" fontId="5" fillId="0" borderId="14" xfId="0" applyFont="1" applyFill="1" applyBorder="1" applyAlignment="1">
      <alignment vertical="center"/>
    </xf>
    <xf numFmtId="3" fontId="5" fillId="0" borderId="14"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2" xfId="0" applyFont="1" applyFill="1" applyBorder="1" applyAlignment="1">
      <alignment vertical="center"/>
    </xf>
    <xf numFmtId="3" fontId="5" fillId="0" borderId="12" xfId="0" applyNumberFormat="1" applyFont="1" applyBorder="1" applyAlignment="1">
      <alignment horizontal="center" vertical="center"/>
    </xf>
    <xf numFmtId="0" fontId="9" fillId="0" borderId="0" xfId="0" applyFont="1" applyBorder="1" applyAlignment="1">
      <alignment horizontal="center" vertical="center"/>
    </xf>
    <xf numFmtId="0" fontId="4" fillId="0" borderId="11" xfId="0" applyFont="1" applyFill="1" applyBorder="1" applyAlignment="1">
      <alignment vertical="center"/>
    </xf>
    <xf numFmtId="0" fontId="10" fillId="0" borderId="11" xfId="0" applyFont="1" applyFill="1" applyBorder="1" applyAlignment="1">
      <alignment horizontal="center" vertical="center"/>
    </xf>
    <xf numFmtId="0" fontId="11" fillId="0" borderId="4" xfId="0" applyFont="1" applyBorder="1" applyAlignment="1">
      <alignment vertical="center" wrapText="1"/>
    </xf>
    <xf numFmtId="10" fontId="4" fillId="0" borderId="6" xfId="0" applyNumberFormat="1" applyFont="1" applyBorder="1" applyAlignment="1">
      <alignment horizontal="center" vertical="center"/>
    </xf>
    <xf numFmtId="0" fontId="4" fillId="0" borderId="7" xfId="0" applyFont="1" applyBorder="1" applyAlignment="1">
      <alignment vertical="center" wrapText="1"/>
    </xf>
    <xf numFmtId="10" fontId="4" fillId="0" borderId="9"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9" xfId="0" applyNumberFormat="1" applyFont="1" applyBorder="1" applyAlignment="1">
      <alignment horizontal="center" vertical="center"/>
    </xf>
    <xf numFmtId="0" fontId="4" fillId="0" borderId="10" xfId="0" applyFont="1" applyBorder="1" applyAlignment="1">
      <alignment vertical="center" wrapText="1"/>
    </xf>
    <xf numFmtId="3" fontId="10" fillId="0" borderId="12" xfId="0" applyNumberFormat="1"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3" fontId="5" fillId="0" borderId="0" xfId="0" applyNumberFormat="1" applyFont="1" applyBorder="1" applyAlignment="1">
      <alignment vertical="center"/>
    </xf>
    <xf numFmtId="0" fontId="5" fillId="0" borderId="5" xfId="0" applyFont="1" applyBorder="1" applyAlignment="1">
      <alignment vertical="center"/>
    </xf>
    <xf numFmtId="0" fontId="8" fillId="0" borderId="0" xfId="0" applyFont="1" applyBorder="1" applyAlignment="1">
      <alignment vertical="center"/>
    </xf>
    <xf numFmtId="0" fontId="11" fillId="0" borderId="15" xfId="0" applyFont="1" applyBorder="1" applyAlignment="1">
      <alignment vertical="center" wrapText="1"/>
    </xf>
    <xf numFmtId="164" fontId="4" fillId="0" borderId="16" xfId="0" applyNumberFormat="1" applyFont="1" applyBorder="1" applyAlignment="1">
      <alignment horizontal="center" vertical="center"/>
    </xf>
    <xf numFmtId="0" fontId="20" fillId="0" borderId="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horizontal="centerContinuous" vertical="center" wrapText="1"/>
    </xf>
    <xf numFmtId="0" fontId="19" fillId="0" borderId="0" xfId="0" applyFont="1" applyAlignment="1">
      <alignment vertical="center"/>
    </xf>
    <xf numFmtId="0" fontId="19" fillId="0" borderId="0" xfId="0" applyFont="1" applyAlignment="1">
      <alignment horizontal="center" vertical="center"/>
    </xf>
    <xf numFmtId="0" fontId="5" fillId="0" borderId="0" xfId="0" applyFont="1" applyAlignment="1">
      <alignment horizontal="right" vertical="center"/>
    </xf>
    <xf numFmtId="0" fontId="3" fillId="0" borderId="17"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horizontal="center" vertical="center"/>
    </xf>
    <xf numFmtId="3" fontId="4" fillId="0" borderId="11" xfId="0" applyNumberFormat="1" applyFont="1" applyBorder="1" applyAlignment="1">
      <alignment horizontal="center" vertical="center"/>
    </xf>
    <xf numFmtId="0" fontId="22" fillId="0" borderId="4" xfId="0" applyFont="1" applyBorder="1" applyAlignment="1">
      <alignment vertical="center" wrapText="1"/>
    </xf>
    <xf numFmtId="0" fontId="23" fillId="0" borderId="4" xfId="0" applyFont="1" applyBorder="1" applyAlignment="1">
      <alignment vertical="center" wrapText="1"/>
    </xf>
    <xf numFmtId="3" fontId="4" fillId="0" borderId="4" xfId="0" applyNumberFormat="1" applyFont="1" applyBorder="1" applyAlignment="1">
      <alignment horizontal="right" vertical="center"/>
    </xf>
    <xf numFmtId="3" fontId="4" fillId="0" borderId="6" xfId="0" applyNumberFormat="1" applyFont="1" applyBorder="1" applyAlignment="1">
      <alignment horizontal="right" vertical="center"/>
    </xf>
    <xf numFmtId="0" fontId="0" fillId="0" borderId="0" xfId="0" applyFont="1" applyAlignment="1">
      <alignment vertical="center"/>
    </xf>
    <xf numFmtId="0" fontId="5" fillId="0" borderId="7" xfId="0" applyFont="1" applyBorder="1" applyAlignment="1">
      <alignment vertical="center" wrapText="1"/>
    </xf>
    <xf numFmtId="3" fontId="5" fillId="0" borderId="7" xfId="0" applyNumberFormat="1" applyFont="1" applyBorder="1" applyAlignment="1">
      <alignment horizontal="right" vertical="center"/>
    </xf>
    <xf numFmtId="3" fontId="5" fillId="0" borderId="9" xfId="0" applyNumberFormat="1" applyFont="1" applyBorder="1" applyAlignment="1">
      <alignment horizontal="right" vertical="center"/>
    </xf>
    <xf numFmtId="0" fontId="4" fillId="0" borderId="7" xfId="0" applyFont="1" applyBorder="1" applyAlignment="1">
      <alignment vertical="center"/>
    </xf>
    <xf numFmtId="0" fontId="22" fillId="0" borderId="4" xfId="0" applyFont="1" applyBorder="1" applyAlignment="1">
      <alignment vertical="center"/>
    </xf>
    <xf numFmtId="0" fontId="5" fillId="0" borderId="4" xfId="0" applyFont="1" applyBorder="1" applyAlignment="1">
      <alignment horizontal="right" vertical="center" wrapText="1"/>
    </xf>
    <xf numFmtId="0" fontId="5" fillId="0" borderId="4" xfId="0" applyFont="1" applyBorder="1" applyAlignment="1">
      <alignment vertical="center" wrapText="1"/>
    </xf>
    <xf numFmtId="0" fontId="5" fillId="0" borderId="7" xfId="0" applyFont="1" applyBorder="1" applyAlignment="1">
      <alignment horizontal="right" vertical="center" wrapText="1"/>
    </xf>
    <xf numFmtId="0" fontId="4" fillId="0" borderId="4" xfId="0" applyFont="1" applyBorder="1" applyAlignment="1">
      <alignment vertical="center" wrapText="1"/>
    </xf>
    <xf numFmtId="3" fontId="5" fillId="0" borderId="4" xfId="0" applyNumberFormat="1" applyFont="1" applyBorder="1" applyAlignment="1">
      <alignment horizontal="right" vertical="center"/>
    </xf>
    <xf numFmtId="3" fontId="5" fillId="0" borderId="6" xfId="0" applyNumberFormat="1" applyFont="1" applyBorder="1" applyAlignment="1">
      <alignment horizontal="right" vertical="center"/>
    </xf>
    <xf numFmtId="0" fontId="4" fillId="0" borderId="1" xfId="0" applyFont="1" applyBorder="1" applyAlignment="1">
      <alignment vertical="center" wrapText="1"/>
    </xf>
    <xf numFmtId="3" fontId="4" fillId="0" borderId="18" xfId="0" applyNumberFormat="1" applyFont="1" applyBorder="1" applyAlignment="1">
      <alignment horizontal="right" vertical="center"/>
    </xf>
    <xf numFmtId="3" fontId="4" fillId="0" borderId="3" xfId="0" applyNumberFormat="1" applyFont="1" applyBorder="1" applyAlignment="1">
      <alignment horizontal="right" vertical="center"/>
    </xf>
    <xf numFmtId="0" fontId="24" fillId="0" borderId="19" xfId="0" applyFont="1" applyBorder="1" applyAlignment="1">
      <alignment horizontal="right" vertical="center" wrapText="1"/>
    </xf>
    <xf numFmtId="0" fontId="5" fillId="0" borderId="19" xfId="0" applyFont="1" applyBorder="1" applyAlignment="1">
      <alignment vertical="center" wrapText="1"/>
    </xf>
    <xf numFmtId="3" fontId="3" fillId="0" borderId="19" xfId="0" applyNumberFormat="1" applyFont="1" applyBorder="1" applyAlignment="1">
      <alignment horizontal="right" vertical="center"/>
    </xf>
    <xf numFmtId="3" fontId="3" fillId="0" borderId="20" xfId="0" applyNumberFormat="1" applyFont="1" applyBorder="1" applyAlignment="1">
      <alignment horizontal="right" vertical="center"/>
    </xf>
    <xf numFmtId="0" fontId="8" fillId="0" borderId="21" xfId="0" applyFont="1" applyBorder="1" applyAlignment="1">
      <alignment horizontal="right" vertical="center" wrapText="1"/>
    </xf>
    <xf numFmtId="0" fontId="8" fillId="0" borderId="21" xfId="0" applyFont="1" applyBorder="1" applyAlignment="1">
      <alignment vertical="center" wrapText="1"/>
    </xf>
    <xf numFmtId="3" fontId="8" fillId="0" borderId="22" xfId="0" applyNumberFormat="1" applyFont="1" applyBorder="1" applyAlignment="1">
      <alignment horizontal="right" vertical="center"/>
    </xf>
    <xf numFmtId="0" fontId="8"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3" fontId="4" fillId="0" borderId="0" xfId="0" applyNumberFormat="1" applyFont="1" applyAlignment="1">
      <alignment horizontal="center" vertical="center"/>
    </xf>
    <xf numFmtId="3" fontId="3" fillId="0" borderId="18" xfId="0" applyNumberFormat="1" applyFont="1" applyBorder="1" applyAlignment="1">
      <alignment horizontal="center" vertical="center" wrapText="1"/>
    </xf>
    <xf numFmtId="0" fontId="25" fillId="0" borderId="0" xfId="0" applyFont="1" applyBorder="1" applyAlignment="1">
      <alignment horizontal="center" vertical="center" wrapText="1"/>
    </xf>
    <xf numFmtId="3" fontId="5" fillId="0" borderId="23" xfId="0" applyNumberFormat="1" applyFont="1" applyBorder="1" applyAlignment="1">
      <alignment horizontal="center" vertical="center"/>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3" fontId="4" fillId="0" borderId="2" xfId="0" applyNumberFormat="1" applyFont="1" applyBorder="1" applyAlignment="1">
      <alignment horizontal="right" vertical="center"/>
    </xf>
    <xf numFmtId="0" fontId="8" fillId="0" borderId="22" xfId="0"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0" fontId="21" fillId="0" borderId="1" xfId="0" applyFont="1" applyBorder="1" applyAlignment="1">
      <alignment horizontal="right" vertical="center"/>
    </xf>
    <xf numFmtId="0" fontId="21" fillId="0" borderId="2" xfId="0" applyFont="1" applyBorder="1" applyAlignment="1">
      <alignment horizontal="right" vertical="center"/>
    </xf>
    <xf numFmtId="0" fontId="4" fillId="0" borderId="10" xfId="0" applyFont="1" applyBorder="1" applyAlignment="1">
      <alignment vertical="center"/>
    </xf>
    <xf numFmtId="3" fontId="4" fillId="0" borderId="13" xfId="0" applyNumberFormat="1" applyFont="1" applyBorder="1" applyAlignment="1">
      <alignment horizontal="center" vertical="center"/>
    </xf>
    <xf numFmtId="0" fontId="8" fillId="0" borderId="10" xfId="0" applyFont="1" applyBorder="1" applyAlignment="1">
      <alignment horizontal="right" vertical="center" wrapText="1"/>
    </xf>
    <xf numFmtId="0" fontId="8" fillId="0" borderId="10" xfId="0" applyFont="1" applyBorder="1" applyAlignment="1">
      <alignment vertical="center" wrapText="1"/>
    </xf>
    <xf numFmtId="3" fontId="3" fillId="0" borderId="10" xfId="0" applyNumberFormat="1" applyFont="1" applyBorder="1" applyAlignment="1">
      <alignment horizontal="right" vertical="center"/>
    </xf>
    <xf numFmtId="3" fontId="3" fillId="0" borderId="12" xfId="0" applyNumberFormat="1" applyFont="1" applyBorder="1" applyAlignment="1">
      <alignment horizontal="right" vertical="center"/>
    </xf>
    <xf numFmtId="0" fontId="21" fillId="0" borderId="1" xfId="0" applyFont="1" applyBorder="1" applyAlignment="1">
      <alignment horizontal="right" vertical="center" wrapText="1"/>
    </xf>
    <xf numFmtId="0" fontId="21" fillId="0" borderId="3" xfId="0" applyFont="1" applyBorder="1" applyAlignment="1">
      <alignment horizontal="center" vertical="center" wrapText="1"/>
    </xf>
    <xf numFmtId="0" fontId="25" fillId="0" borderId="4" xfId="0" applyFont="1" applyBorder="1" applyAlignment="1">
      <alignment vertical="center" wrapText="1"/>
    </xf>
    <xf numFmtId="3" fontId="5" fillId="0" borderId="24" xfId="0" applyNumberFormat="1" applyFont="1" applyBorder="1" applyAlignment="1">
      <alignment horizontal="center" vertical="center"/>
    </xf>
    <xf numFmtId="0" fontId="24" fillId="0" borderId="25" xfId="0" applyFont="1" applyBorder="1" applyAlignment="1">
      <alignment horizontal="right" vertical="center" wrapText="1"/>
    </xf>
    <xf numFmtId="0" fontId="8" fillId="0" borderId="26" xfId="0" applyFont="1" applyBorder="1" applyAlignment="1">
      <alignment horizontal="center" vertical="center" wrapText="1"/>
    </xf>
    <xf numFmtId="3" fontId="3" fillId="0" borderId="26" xfId="0" applyNumberFormat="1" applyFont="1" applyBorder="1" applyAlignment="1">
      <alignment horizontal="right" vertical="center"/>
    </xf>
    <xf numFmtId="0" fontId="10" fillId="0" borderId="0" xfId="0" applyFont="1" applyFill="1" applyAlignment="1">
      <alignment vertical="center" wrapText="1"/>
    </xf>
    <xf numFmtId="0" fontId="5" fillId="0" borderId="0" xfId="0" applyFont="1" applyFill="1" applyAlignment="1">
      <alignment vertical="center" wrapText="1"/>
    </xf>
    <xf numFmtId="0" fontId="4" fillId="0" borderId="0" xfId="0" applyFont="1" applyFill="1" applyBorder="1" applyAlignment="1">
      <alignment vertical="center" wrapText="1"/>
    </xf>
    <xf numFmtId="1" fontId="7" fillId="0" borderId="0" xfId="0"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xf>
    <xf numFmtId="3" fontId="4" fillId="0" borderId="18" xfId="0" applyNumberFormat="1" applyFont="1" applyBorder="1" applyAlignment="1">
      <alignment horizontal="right" vertical="center" wrapText="1"/>
    </xf>
    <xf numFmtId="0" fontId="4" fillId="0" borderId="7" xfId="0" applyFont="1" applyBorder="1" applyAlignment="1">
      <alignment horizontal="left" vertical="center" wrapText="1"/>
    </xf>
    <xf numFmtId="0" fontId="5" fillId="0" borderId="7" xfId="0" applyFont="1" applyBorder="1" applyAlignment="1">
      <alignment horizontal="center" vertical="center" wrapText="1"/>
    </xf>
    <xf numFmtId="3" fontId="5" fillId="0" borderId="9" xfId="0" applyNumberFormat="1" applyFont="1" applyBorder="1" applyAlignment="1">
      <alignment horizontal="right" vertical="center" wrapText="1"/>
    </xf>
    <xf numFmtId="0" fontId="5" fillId="0" borderId="4" xfId="0" applyFont="1" applyBorder="1" applyAlignment="1">
      <alignment horizontal="center" vertical="center" wrapText="1"/>
    </xf>
    <xf numFmtId="3" fontId="4" fillId="0" borderId="6" xfId="0" applyNumberFormat="1" applyFont="1" applyBorder="1" applyAlignment="1">
      <alignment horizontal="right" vertical="center" wrapText="1"/>
    </xf>
    <xf numFmtId="0" fontId="5" fillId="0" borderId="1" xfId="0" applyFont="1" applyBorder="1" applyAlignment="1">
      <alignment vertical="center" wrapText="1"/>
    </xf>
    <xf numFmtId="3" fontId="3" fillId="0" borderId="18" xfId="0" applyNumberFormat="1" applyFont="1" applyBorder="1" applyAlignment="1">
      <alignment horizontal="right" vertical="center" wrapText="1"/>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3" fontId="8" fillId="0" borderId="12" xfId="0" applyNumberFormat="1" applyFont="1" applyBorder="1" applyAlignment="1">
      <alignment horizontal="right" vertical="center" wrapText="1"/>
    </xf>
    <xf numFmtId="3" fontId="4" fillId="0" borderId="27" xfId="0" applyNumberFormat="1" applyFont="1" applyBorder="1" applyAlignment="1">
      <alignment horizontal="right" vertical="center" wrapText="1"/>
    </xf>
    <xf numFmtId="0" fontId="3" fillId="2" borderId="4" xfId="0" applyFont="1" applyFill="1" applyBorder="1" applyAlignment="1">
      <alignment vertical="center" wrapText="1"/>
    </xf>
    <xf numFmtId="0" fontId="5" fillId="2" borderId="4" xfId="0" applyFont="1" applyFill="1" applyBorder="1" applyAlignment="1">
      <alignment horizontal="center" vertical="center" wrapText="1"/>
    </xf>
    <xf numFmtId="3" fontId="4" fillId="2" borderId="0" xfId="0" applyNumberFormat="1" applyFont="1" applyFill="1" applyBorder="1" applyAlignment="1">
      <alignment horizontal="right" vertical="center" wrapText="1"/>
    </xf>
    <xf numFmtId="3" fontId="4" fillId="2" borderId="5" xfId="0" applyNumberFormat="1" applyFont="1" applyFill="1" applyBorder="1" applyAlignment="1">
      <alignment horizontal="right" vertical="center" wrapText="1"/>
    </xf>
    <xf numFmtId="0" fontId="5" fillId="0" borderId="1" xfId="0" applyFont="1" applyBorder="1" applyAlignment="1">
      <alignment horizontal="center" vertical="center"/>
    </xf>
    <xf numFmtId="0" fontId="8" fillId="0" borderId="10" xfId="0" applyFont="1" applyBorder="1" applyAlignment="1">
      <alignment horizontal="right" vertical="center"/>
    </xf>
    <xf numFmtId="0" fontId="5" fillId="0" borderId="10" xfId="0" applyFont="1" applyBorder="1" applyAlignment="1">
      <alignment horizontal="center" vertical="center"/>
    </xf>
    <xf numFmtId="0" fontId="8" fillId="0" borderId="0" xfId="0" applyFont="1" applyAlignment="1">
      <alignment/>
    </xf>
    <xf numFmtId="0" fontId="5" fillId="0" borderId="10" xfId="0" applyFont="1" applyBorder="1" applyAlignment="1">
      <alignment horizontal="left" vertical="center" wrapText="1"/>
    </xf>
    <xf numFmtId="0" fontId="34" fillId="0" borderId="1" xfId="0" applyFont="1" applyBorder="1" applyAlignment="1">
      <alignment vertical="center" wrapText="1"/>
    </xf>
    <xf numFmtId="3" fontId="4" fillId="0" borderId="18" xfId="0" applyNumberFormat="1" applyFont="1" applyBorder="1" applyAlignment="1">
      <alignment horizontal="right" vertical="center" wrapText="1"/>
    </xf>
    <xf numFmtId="0" fontId="6" fillId="0" borderId="28" xfId="0" applyFont="1" applyBorder="1" applyAlignment="1">
      <alignment vertical="center"/>
    </xf>
    <xf numFmtId="0" fontId="5" fillId="0" borderId="28" xfId="0" applyFont="1" applyBorder="1" applyAlignment="1">
      <alignment horizontal="center" vertical="center"/>
    </xf>
    <xf numFmtId="3" fontId="3" fillId="0" borderId="14" xfId="0" applyNumberFormat="1" applyFont="1" applyBorder="1" applyAlignment="1">
      <alignment horizontal="right" vertical="center" wrapText="1"/>
    </xf>
    <xf numFmtId="0" fontId="37" fillId="0" borderId="0" xfId="0" applyFont="1" applyBorder="1" applyAlignment="1">
      <alignment horizontal="left" vertical="center"/>
    </xf>
    <xf numFmtId="3" fontId="1" fillId="0" borderId="0" xfId="0" applyNumberFormat="1" applyFont="1" applyBorder="1" applyAlignment="1">
      <alignment horizontal="centerContinuous" vertical="center" wrapText="1"/>
    </xf>
    <xf numFmtId="3" fontId="2" fillId="0" borderId="0" xfId="0" applyNumberFormat="1" applyFont="1" applyBorder="1" applyAlignment="1">
      <alignment horizontal="centerContinuous" vertical="center"/>
    </xf>
    <xf numFmtId="3" fontId="4" fillId="0" borderId="0" xfId="0" applyNumberFormat="1" applyFont="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29" xfId="0" applyFont="1" applyBorder="1" applyAlignment="1">
      <alignment vertical="center"/>
    </xf>
    <xf numFmtId="0" fontId="4" fillId="0" borderId="4" xfId="0" applyFont="1" applyBorder="1" applyAlignment="1">
      <alignment horizontal="left" vertical="center"/>
    </xf>
    <xf numFmtId="0" fontId="3" fillId="0" borderId="29" xfId="0" applyFont="1" applyBorder="1" applyAlignment="1">
      <alignment vertical="center" wrapText="1"/>
    </xf>
    <xf numFmtId="0" fontId="5" fillId="0" borderId="29" xfId="0" applyFont="1" applyBorder="1" applyAlignment="1">
      <alignment horizontal="center" vertical="center" wrapText="1"/>
    </xf>
    <xf numFmtId="0" fontId="5" fillId="0" borderId="12" xfId="0" applyFont="1" applyBorder="1" applyAlignment="1">
      <alignment horizontal="center" vertical="center" wrapText="1"/>
    </xf>
    <xf numFmtId="3" fontId="5" fillId="0" borderId="12" xfId="0" applyNumberFormat="1" applyFont="1" applyBorder="1" applyAlignment="1">
      <alignment horizontal="right" vertical="center" wrapText="1"/>
    </xf>
    <xf numFmtId="0" fontId="38" fillId="0" borderId="10" xfId="0" applyFont="1" applyBorder="1" applyAlignment="1">
      <alignment horizontal="left" vertical="center"/>
    </xf>
    <xf numFmtId="0" fontId="37" fillId="0" borderId="0" xfId="0" applyFont="1" applyAlignment="1">
      <alignment vertical="center"/>
    </xf>
    <xf numFmtId="0" fontId="0"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3" fontId="4" fillId="0" borderId="18" xfId="0" applyNumberFormat="1" applyFont="1" applyBorder="1" applyAlignment="1">
      <alignment horizontal="center" vertical="center"/>
    </xf>
    <xf numFmtId="3" fontId="5" fillId="0" borderId="9"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27" xfId="0" applyNumberFormat="1" applyFont="1" applyBorder="1" applyAlignment="1">
      <alignment horizontal="center" vertical="center"/>
    </xf>
    <xf numFmtId="0" fontId="5" fillId="0" borderId="10" xfId="0" applyFont="1" applyBorder="1" applyAlignment="1">
      <alignment horizontal="right" vertical="center" wrapText="1"/>
    </xf>
    <xf numFmtId="0" fontId="3" fillId="2" borderId="10" xfId="0" applyFont="1" applyFill="1" applyBorder="1" applyAlignment="1">
      <alignment vertical="center" wrapText="1"/>
    </xf>
    <xf numFmtId="0" fontId="3"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3" fontId="3" fillId="0" borderId="6" xfId="0" applyNumberFormat="1" applyFont="1" applyBorder="1" applyAlignment="1">
      <alignment horizontal="center" vertical="center"/>
    </xf>
    <xf numFmtId="0" fontId="5" fillId="0" borderId="12" xfId="0" applyFont="1" applyBorder="1" applyAlignment="1">
      <alignment horizontal="center" vertical="center"/>
    </xf>
    <xf numFmtId="3" fontId="8" fillId="0" borderId="12" xfId="0" applyNumberFormat="1" applyFont="1" applyBorder="1" applyAlignment="1">
      <alignment horizontal="center" vertical="center"/>
    </xf>
    <xf numFmtId="0" fontId="5" fillId="0" borderId="28" xfId="0" applyFont="1" applyBorder="1" applyAlignment="1">
      <alignment horizontal="center" vertical="center" wrapText="1"/>
    </xf>
    <xf numFmtId="3" fontId="3" fillId="0" borderId="14" xfId="0" applyNumberFormat="1" applyFont="1" applyBorder="1" applyAlignment="1">
      <alignment horizontal="center" vertical="center"/>
    </xf>
    <xf numFmtId="0" fontId="24" fillId="0" borderId="2" xfId="0" applyFont="1" applyBorder="1" applyAlignment="1">
      <alignment horizontal="centerContinuous"/>
    </xf>
    <xf numFmtId="0" fontId="1" fillId="0" borderId="3" xfId="0" applyFont="1" applyBorder="1" applyAlignment="1">
      <alignment horizontal="centerContinuous" vertical="center"/>
    </xf>
    <xf numFmtId="0" fontId="1" fillId="2" borderId="4" xfId="0" applyFont="1" applyFill="1" applyBorder="1" applyAlignment="1">
      <alignment horizontal="centerContinuous" vertical="center"/>
    </xf>
    <xf numFmtId="0" fontId="24" fillId="2" borderId="0" xfId="0" applyFont="1" applyFill="1" applyAlignment="1">
      <alignment horizontal="centerContinuous"/>
    </xf>
    <xf numFmtId="0" fontId="1" fillId="2" borderId="0" xfId="0" applyFont="1" applyFill="1" applyAlignment="1">
      <alignment horizontal="centerContinuous" vertical="center"/>
    </xf>
    <xf numFmtId="0" fontId="1" fillId="2" borderId="5" xfId="0" applyFont="1" applyFill="1" applyBorder="1" applyAlignment="1">
      <alignment horizontal="centerContinuous" vertical="center"/>
    </xf>
    <xf numFmtId="0" fontId="1" fillId="3" borderId="10" xfId="0" applyFont="1" applyFill="1" applyBorder="1" applyAlignment="1">
      <alignment horizontal="centerContinuous" vertical="center"/>
    </xf>
    <xf numFmtId="0" fontId="24" fillId="3" borderId="11" xfId="0" applyFont="1" applyFill="1" applyBorder="1" applyAlignment="1">
      <alignment horizontal="centerContinuous"/>
    </xf>
    <xf numFmtId="0" fontId="1" fillId="3" borderId="11" xfId="0" applyFont="1" applyFill="1" applyBorder="1" applyAlignment="1">
      <alignment horizontal="centerContinuous" vertical="center"/>
    </xf>
    <xf numFmtId="0" fontId="1" fillId="3" borderId="13" xfId="0" applyFont="1" applyFill="1" applyBorder="1" applyAlignment="1">
      <alignment horizontal="centerContinuous" vertical="center"/>
    </xf>
    <xf numFmtId="0" fontId="22" fillId="0" borderId="17" xfId="0" applyFont="1" applyBorder="1" applyAlignment="1">
      <alignment horizontal="center" vertical="center"/>
    </xf>
    <xf numFmtId="0" fontId="22" fillId="0" borderId="30" xfId="0" applyFont="1" applyBorder="1" applyAlignment="1">
      <alignment horizontal="center" vertical="center"/>
    </xf>
    <xf numFmtId="3" fontId="4" fillId="0" borderId="18" xfId="0" applyNumberFormat="1" applyFont="1" applyBorder="1" applyAlignment="1">
      <alignment horizontal="center" vertical="center"/>
    </xf>
    <xf numFmtId="10" fontId="4" fillId="0" borderId="18" xfId="0" applyNumberFormat="1" applyFont="1" applyBorder="1" applyAlignment="1">
      <alignment horizontal="center" vertical="center"/>
    </xf>
    <xf numFmtId="0" fontId="5" fillId="0" borderId="8" xfId="0" applyFont="1" applyBorder="1" applyAlignment="1">
      <alignment horizontal="right" vertical="center"/>
    </xf>
    <xf numFmtId="0" fontId="5" fillId="0" borderId="7" xfId="0" applyFont="1" applyBorder="1" applyAlignment="1">
      <alignment horizontal="center" vertical="center"/>
    </xf>
    <xf numFmtId="10" fontId="5" fillId="0" borderId="9" xfId="0" applyNumberFormat="1" applyFont="1" applyBorder="1" applyAlignment="1">
      <alignment horizontal="center" vertical="center"/>
    </xf>
    <xf numFmtId="0" fontId="5" fillId="0" borderId="4" xfId="0" applyFont="1" applyBorder="1" applyAlignment="1">
      <alignment horizontal="center" vertical="center"/>
    </xf>
    <xf numFmtId="4" fontId="5" fillId="0" borderId="9" xfId="0" applyNumberFormat="1" applyFont="1" applyBorder="1" applyAlignment="1">
      <alignment horizontal="center" vertical="center"/>
    </xf>
    <xf numFmtId="0" fontId="4" fillId="0" borderId="8" xfId="0" applyFont="1" applyBorder="1" applyAlignment="1">
      <alignment horizontal="left" vertical="center"/>
    </xf>
    <xf numFmtId="4" fontId="5" fillId="0" borderId="9" xfId="0" applyNumberFormat="1" applyFont="1" applyBorder="1" applyAlignment="1">
      <alignment horizontal="center" vertical="center"/>
    </xf>
    <xf numFmtId="10" fontId="4" fillId="0" borderId="27" xfId="0" applyNumberFormat="1" applyFont="1" applyBorder="1" applyAlignment="1">
      <alignment horizontal="center" vertical="center"/>
    </xf>
    <xf numFmtId="0" fontId="5" fillId="0" borderId="11" xfId="0" applyFont="1" applyBorder="1" applyAlignment="1">
      <alignment horizontal="left" vertical="center"/>
    </xf>
    <xf numFmtId="10" fontId="5" fillId="0" borderId="12" xfId="0" applyNumberFormat="1" applyFont="1" applyBorder="1" applyAlignment="1">
      <alignment horizontal="center" vertical="center"/>
    </xf>
    <xf numFmtId="0" fontId="4" fillId="2" borderId="11" xfId="0" applyFont="1" applyFill="1" applyBorder="1" applyAlignment="1">
      <alignment vertical="center"/>
    </xf>
    <xf numFmtId="0" fontId="4" fillId="2" borderId="10" xfId="0" applyFont="1" applyFill="1" applyBorder="1" applyAlignment="1">
      <alignment vertical="center"/>
    </xf>
    <xf numFmtId="0" fontId="4" fillId="2" borderId="31" xfId="0" applyFont="1" applyFill="1" applyBorder="1" applyAlignment="1">
      <alignment horizontal="center" vertical="center"/>
    </xf>
    <xf numFmtId="0" fontId="6" fillId="0" borderId="4" xfId="0" applyFont="1" applyBorder="1" applyAlignment="1">
      <alignment vertical="center" wrapText="1"/>
    </xf>
    <xf numFmtId="0" fontId="6" fillId="0" borderId="0" xfId="0" applyFont="1" applyBorder="1" applyAlignment="1">
      <alignment horizontal="right" vertical="center"/>
    </xf>
    <xf numFmtId="10" fontId="3" fillId="0" borderId="18" xfId="0" applyNumberFormat="1" applyFont="1" applyBorder="1" applyAlignment="1">
      <alignment horizontal="center" vertical="center"/>
    </xf>
    <xf numFmtId="0" fontId="8" fillId="0" borderId="10" xfId="0" applyFont="1" applyBorder="1" applyAlignment="1">
      <alignment vertical="center" wrapText="1"/>
    </xf>
    <xf numFmtId="0" fontId="8" fillId="0" borderId="11" xfId="0" applyFont="1" applyBorder="1" applyAlignment="1">
      <alignment horizontal="right" vertical="center"/>
    </xf>
    <xf numFmtId="4" fontId="8" fillId="0" borderId="9" xfId="0" applyNumberFormat="1" applyFont="1" applyBorder="1" applyAlignment="1">
      <alignment horizontal="center" vertical="center"/>
    </xf>
    <xf numFmtId="10" fontId="8" fillId="0" borderId="12" xfId="0" applyNumberFormat="1" applyFont="1" applyBorder="1" applyAlignment="1">
      <alignment horizontal="center" vertical="center"/>
    </xf>
    <xf numFmtId="3" fontId="0" fillId="0" borderId="0" xfId="0" applyNumberFormat="1" applyFont="1" applyAlignment="1">
      <alignment horizontal="center" vertical="center"/>
    </xf>
    <xf numFmtId="0" fontId="5" fillId="0" borderId="15" xfId="0" applyFont="1" applyBorder="1" applyAlignment="1">
      <alignment horizontal="center" vertical="center" wrapText="1"/>
    </xf>
    <xf numFmtId="0" fontId="4" fillId="0" borderId="32" xfId="0" applyFont="1" applyBorder="1" applyAlignment="1">
      <alignment vertical="center"/>
    </xf>
    <xf numFmtId="0" fontId="5" fillId="0" borderId="15" xfId="0" applyFont="1" applyBorder="1" applyAlignment="1">
      <alignment horizontal="center" vertical="center"/>
    </xf>
    <xf numFmtId="3" fontId="4" fillId="0" borderId="16" xfId="0" applyNumberFormat="1" applyFont="1" applyBorder="1" applyAlignment="1">
      <alignment horizontal="center" vertical="center"/>
    </xf>
    <xf numFmtId="10" fontId="4" fillId="0" borderId="16" xfId="0" applyNumberFormat="1" applyFont="1" applyBorder="1" applyAlignment="1">
      <alignment horizontal="center" vertical="center"/>
    </xf>
    <xf numFmtId="0" fontId="20" fillId="0" borderId="0" xfId="0" applyFont="1" applyAlignment="1">
      <alignment horizontal="centerContinuous" vertical="center"/>
    </xf>
    <xf numFmtId="0" fontId="6" fillId="0" borderId="0" xfId="0" applyFont="1" applyFill="1" applyBorder="1" applyAlignment="1">
      <alignment vertical="center"/>
    </xf>
    <xf numFmtId="0" fontId="24" fillId="0" borderId="33" xfId="0" applyFont="1" applyBorder="1" applyAlignment="1">
      <alignment horizontal="centerContinuous" vertical="center"/>
    </xf>
    <xf numFmtId="0" fontId="7" fillId="0" borderId="30" xfId="0" applyFont="1" applyBorder="1" applyAlignment="1">
      <alignment horizontal="centerContinuous" vertical="center"/>
    </xf>
    <xf numFmtId="0" fontId="24" fillId="0" borderId="0" xfId="0" applyFont="1" applyBorder="1" applyAlignment="1">
      <alignment horizontal="centerContinuous" vertical="center"/>
    </xf>
    <xf numFmtId="0" fontId="7" fillId="0" borderId="0" xfId="0" applyFont="1" applyBorder="1" applyAlignment="1">
      <alignment horizontal="centerContinuous" vertical="center"/>
    </xf>
    <xf numFmtId="0" fontId="4" fillId="3" borderId="1" xfId="0" applyFont="1" applyFill="1" applyBorder="1" applyAlignment="1">
      <alignmen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1" fillId="0" borderId="4" xfId="0" applyFont="1" applyBorder="1" applyAlignment="1">
      <alignment horizontal="center" vertical="center" wrapText="1"/>
    </xf>
    <xf numFmtId="3" fontId="5" fillId="0" borderId="5" xfId="0" applyNumberFormat="1" applyFont="1" applyBorder="1" applyAlignment="1">
      <alignment horizontal="right" vertical="center"/>
    </xf>
    <xf numFmtId="3" fontId="0" fillId="0" borderId="9" xfId="0" applyNumberFormat="1" applyFont="1" applyBorder="1" applyAlignment="1">
      <alignment horizontal="right" vertical="center"/>
    </xf>
    <xf numFmtId="3" fontId="23" fillId="0" borderId="34" xfId="0" applyNumberFormat="1" applyFont="1" applyBorder="1" applyAlignment="1">
      <alignment horizontal="right" vertical="center"/>
    </xf>
    <xf numFmtId="0" fontId="5" fillId="0" borderId="35" xfId="0" applyFont="1" applyBorder="1" applyAlignment="1">
      <alignment vertical="center"/>
    </xf>
    <xf numFmtId="0" fontId="6" fillId="0" borderId="4" xfId="0" applyFont="1" applyBorder="1" applyAlignment="1">
      <alignment horizontal="right" vertical="center" wrapText="1"/>
    </xf>
    <xf numFmtId="3" fontId="22" fillId="0" borderId="22" xfId="0" applyNumberFormat="1" applyFont="1" applyBorder="1" applyAlignment="1">
      <alignment horizontal="right" vertical="center"/>
    </xf>
    <xf numFmtId="3" fontId="22" fillId="0" borderId="36" xfId="0" applyNumberFormat="1" applyFont="1" applyBorder="1" applyAlignment="1">
      <alignment horizontal="right" vertical="center"/>
    </xf>
    <xf numFmtId="3" fontId="0" fillId="2" borderId="0" xfId="0" applyNumberFormat="1" applyFont="1" applyFill="1" applyBorder="1" applyAlignment="1">
      <alignment horizontal="right" vertical="center"/>
    </xf>
    <xf numFmtId="3" fontId="23" fillId="2" borderId="5" xfId="0" applyNumberFormat="1" applyFont="1" applyFill="1" applyBorder="1" applyAlignment="1">
      <alignment horizontal="right" vertical="center"/>
    </xf>
    <xf numFmtId="3" fontId="0" fillId="0" borderId="6" xfId="0" applyNumberFormat="1" applyFont="1" applyBorder="1" applyAlignment="1">
      <alignment horizontal="right" vertical="center"/>
    </xf>
    <xf numFmtId="3" fontId="23" fillId="0" borderId="5" xfId="0" applyNumberFormat="1" applyFont="1" applyBorder="1" applyAlignment="1">
      <alignment horizontal="right" vertical="center"/>
    </xf>
    <xf numFmtId="0" fontId="6" fillId="0" borderId="4" xfId="0" applyFont="1" applyBorder="1" applyAlignment="1">
      <alignment horizontal="right" vertical="center"/>
    </xf>
    <xf numFmtId="0" fontId="6" fillId="2" borderId="4" xfId="0" applyFont="1" applyFill="1" applyBorder="1" applyAlignment="1">
      <alignment horizontal="right" vertical="center"/>
    </xf>
    <xf numFmtId="3" fontId="22" fillId="2" borderId="5" xfId="0" applyNumberFormat="1" applyFont="1" applyFill="1" applyBorder="1" applyAlignment="1">
      <alignment horizontal="right" vertical="center"/>
    </xf>
    <xf numFmtId="0" fontId="0" fillId="0" borderId="7" xfId="0" applyFont="1" applyBorder="1" applyAlignment="1">
      <alignment vertical="center"/>
    </xf>
    <xf numFmtId="0" fontId="0" fillId="0" borderId="10" xfId="0" applyFont="1" applyBorder="1" applyAlignment="1">
      <alignment vertical="center"/>
    </xf>
    <xf numFmtId="3" fontId="0" fillId="0" borderId="12" xfId="0" applyNumberFormat="1" applyFont="1" applyBorder="1" applyAlignment="1">
      <alignment horizontal="right" vertical="center"/>
    </xf>
    <xf numFmtId="3" fontId="23" fillId="0" borderId="13" xfId="0" applyNumberFormat="1" applyFont="1" applyBorder="1" applyAlignment="1">
      <alignment horizontal="right" vertical="center"/>
    </xf>
    <xf numFmtId="0" fontId="0" fillId="0" borderId="7" xfId="0" applyFont="1" applyBorder="1" applyAlignment="1">
      <alignment vertical="center" wrapText="1"/>
    </xf>
    <xf numFmtId="0" fontId="47" fillId="0" borderId="4" xfId="0" applyFont="1" applyBorder="1" applyAlignment="1">
      <alignment horizontal="right" vertical="center"/>
    </xf>
    <xf numFmtId="3" fontId="0" fillId="3" borderId="0" xfId="0" applyNumberFormat="1" applyFont="1" applyFill="1" applyBorder="1" applyAlignment="1">
      <alignment horizontal="right" vertical="center"/>
    </xf>
    <xf numFmtId="3" fontId="23" fillId="3" borderId="5" xfId="0" applyNumberFormat="1" applyFont="1" applyFill="1" applyBorder="1" applyAlignment="1">
      <alignment horizontal="right" vertical="center"/>
    </xf>
    <xf numFmtId="0" fontId="1" fillId="0" borderId="4" xfId="0" applyFont="1" applyBorder="1" applyAlignment="1">
      <alignment horizontal="center" vertical="center"/>
    </xf>
    <xf numFmtId="0" fontId="23" fillId="0" borderId="7" xfId="0" applyFont="1" applyBorder="1" applyAlignment="1">
      <alignment vertical="center"/>
    </xf>
    <xf numFmtId="0" fontId="0" fillId="3" borderId="0" xfId="0" applyFont="1" applyFill="1" applyBorder="1" applyAlignment="1">
      <alignment horizontal="center" vertical="center"/>
    </xf>
    <xf numFmtId="3" fontId="23" fillId="3" borderId="5" xfId="0" applyNumberFormat="1" applyFont="1" applyFill="1" applyBorder="1" applyAlignment="1">
      <alignment horizontal="center" vertical="center"/>
    </xf>
    <xf numFmtId="0" fontId="0" fillId="0" borderId="11" xfId="0" applyFont="1" applyBorder="1" applyAlignment="1">
      <alignment horizontal="center" vertical="center"/>
    </xf>
    <xf numFmtId="3" fontId="23" fillId="0" borderId="13" xfId="0" applyNumberFormat="1" applyFont="1" applyBorder="1" applyAlignment="1">
      <alignment horizontal="center" vertical="center"/>
    </xf>
    <xf numFmtId="0" fontId="1" fillId="4" borderId="1" xfId="0" applyFont="1" applyFill="1" applyBorder="1" applyAlignment="1">
      <alignment horizontal="centerContinuous" vertical="center"/>
    </xf>
    <xf numFmtId="0" fontId="1" fillId="4" borderId="2" xfId="0" applyFont="1" applyFill="1" applyBorder="1" applyAlignment="1">
      <alignment horizontal="centerContinuous" vertical="center"/>
    </xf>
    <xf numFmtId="0" fontId="0" fillId="4" borderId="2" xfId="0" applyFont="1" applyFill="1" applyBorder="1" applyAlignment="1">
      <alignment horizontal="centerContinuous" vertical="center"/>
    </xf>
    <xf numFmtId="0" fontId="0" fillId="4" borderId="3" xfId="0" applyFont="1" applyFill="1" applyBorder="1" applyAlignment="1">
      <alignment horizontal="centerContinuous" vertical="center"/>
    </xf>
    <xf numFmtId="0" fontId="1" fillId="2" borderId="0" xfId="0" applyFont="1" applyFill="1" applyBorder="1" applyAlignment="1">
      <alignment horizontal="centerContinuous" vertical="center"/>
    </xf>
    <xf numFmtId="0" fontId="0" fillId="2" borderId="0" xfId="0" applyFont="1" applyFill="1" applyAlignment="1">
      <alignment horizontal="centerContinuous" vertical="center"/>
    </xf>
    <xf numFmtId="0" fontId="0" fillId="2" borderId="5" xfId="0" applyFont="1" applyFill="1" applyBorder="1" applyAlignment="1">
      <alignment horizontal="centerContinuous" vertical="center"/>
    </xf>
    <xf numFmtId="0" fontId="0" fillId="3" borderId="11" xfId="0" applyFont="1" applyFill="1" applyBorder="1" applyAlignment="1">
      <alignment horizontal="centerContinuous" vertical="center"/>
    </xf>
    <xf numFmtId="0" fontId="0" fillId="3" borderId="13" xfId="0" applyFont="1" applyFill="1" applyBorder="1" applyAlignment="1">
      <alignment horizontal="centerContinuous" vertical="center"/>
    </xf>
    <xf numFmtId="0" fontId="15" fillId="0" borderId="1" xfId="0" applyFont="1" applyBorder="1" applyAlignment="1">
      <alignment horizontal="center" vertical="center"/>
    </xf>
    <xf numFmtId="0" fontId="50" fillId="0" borderId="1" xfId="0" applyFont="1" applyBorder="1" applyAlignment="1">
      <alignment horizontal="center" vertical="center"/>
    </xf>
    <xf numFmtId="0" fontId="50" fillId="0" borderId="7" xfId="0" applyFont="1" applyBorder="1" applyAlignment="1">
      <alignment horizontal="center" vertical="center"/>
    </xf>
    <xf numFmtId="0" fontId="4" fillId="0" borderId="8" xfId="0" applyFont="1" applyBorder="1" applyAlignment="1">
      <alignment vertical="center"/>
    </xf>
    <xf numFmtId="0" fontId="15" fillId="0" borderId="4" xfId="0" applyFont="1" applyBorder="1" applyAlignment="1">
      <alignment horizontal="center" vertical="center"/>
    </xf>
    <xf numFmtId="0" fontId="50" fillId="0" borderId="4" xfId="0" applyFont="1" applyBorder="1" applyAlignment="1">
      <alignment horizontal="center" vertical="center"/>
    </xf>
    <xf numFmtId="0" fontId="50" fillId="0" borderId="10" xfId="0" applyFont="1" applyBorder="1" applyAlignment="1">
      <alignment horizontal="center" vertical="center"/>
    </xf>
    <xf numFmtId="3" fontId="5" fillId="0" borderId="12" xfId="0" applyNumberFormat="1" applyFont="1" applyBorder="1" applyAlignment="1">
      <alignment horizontal="right" vertical="center"/>
    </xf>
    <xf numFmtId="0" fontId="3" fillId="2" borderId="11" xfId="0" applyFont="1" applyFill="1" applyBorder="1" applyAlignment="1">
      <alignment vertical="center" wrapText="1"/>
    </xf>
    <xf numFmtId="0" fontId="51" fillId="2" borderId="10" xfId="0" applyFont="1" applyFill="1" applyBorder="1" applyAlignment="1">
      <alignment horizontal="center" vertical="center" wrapText="1"/>
    </xf>
    <xf numFmtId="0" fontId="4" fillId="2" borderId="11" xfId="0" applyFont="1" applyFill="1" applyBorder="1" applyAlignment="1">
      <alignment horizontal="right" vertical="center"/>
    </xf>
    <xf numFmtId="0" fontId="4" fillId="2" borderId="13" xfId="0" applyFont="1" applyFill="1" applyBorder="1" applyAlignment="1">
      <alignment horizontal="right" vertical="center"/>
    </xf>
    <xf numFmtId="0" fontId="6" fillId="0" borderId="10" xfId="0" applyFont="1" applyBorder="1" applyAlignment="1">
      <alignment vertical="center"/>
    </xf>
    <xf numFmtId="0" fontId="6" fillId="0" borderId="11" xfId="0" applyFont="1" applyBorder="1" applyAlignment="1">
      <alignment vertical="center"/>
    </xf>
    <xf numFmtId="3" fontId="8" fillId="0" borderId="12" xfId="0" applyNumberFormat="1" applyFont="1" applyBorder="1" applyAlignment="1">
      <alignment horizontal="right" vertical="center"/>
    </xf>
    <xf numFmtId="0" fontId="6" fillId="0" borderId="37" xfId="0" applyFont="1" applyBorder="1" applyAlignment="1">
      <alignment vertical="center"/>
    </xf>
    <xf numFmtId="0" fontId="50" fillId="0" borderId="28" xfId="0" applyFont="1" applyBorder="1" applyAlignment="1">
      <alignment horizontal="center" vertical="center"/>
    </xf>
    <xf numFmtId="3" fontId="3" fillId="0" borderId="14" xfId="0" applyNumberFormat="1" applyFont="1" applyBorder="1" applyAlignment="1">
      <alignment horizontal="right" vertical="center"/>
    </xf>
    <xf numFmtId="0" fontId="4" fillId="0" borderId="2" xfId="0" applyFont="1" applyBorder="1" applyAlignment="1">
      <alignment horizontal="centerContinuous" vertical="center" wrapText="1"/>
    </xf>
    <xf numFmtId="3" fontId="4" fillId="0" borderId="2" xfId="0" applyNumberFormat="1" applyFont="1" applyBorder="1" applyAlignment="1">
      <alignment horizontal="centerContinuous" vertical="center" wrapText="1"/>
    </xf>
    <xf numFmtId="3" fontId="4" fillId="0" borderId="3" xfId="0" applyNumberFormat="1" applyFont="1" applyBorder="1" applyAlignment="1">
      <alignment horizontal="centerContinuous" vertical="center" wrapText="1"/>
    </xf>
    <xf numFmtId="0" fontId="54" fillId="2" borderId="4" xfId="0" applyFont="1" applyFill="1" applyBorder="1" applyAlignment="1">
      <alignment horizontal="centerContinuous" vertical="center"/>
    </xf>
    <xf numFmtId="0" fontId="4" fillId="2" borderId="0" xfId="0" applyFont="1" applyFill="1" applyBorder="1" applyAlignment="1">
      <alignment horizontal="centerContinuous" vertical="center" wrapText="1"/>
    </xf>
    <xf numFmtId="3" fontId="4" fillId="2" borderId="0" xfId="0" applyNumberFormat="1" applyFont="1" applyFill="1" applyBorder="1" applyAlignment="1">
      <alignment horizontal="centerContinuous" vertical="center" wrapText="1"/>
    </xf>
    <xf numFmtId="3" fontId="4" fillId="2" borderId="5" xfId="0" applyNumberFormat="1" applyFont="1" applyFill="1" applyBorder="1" applyAlignment="1">
      <alignment horizontal="centerContinuous" vertical="center" wrapText="1"/>
    </xf>
    <xf numFmtId="0" fontId="4" fillId="3" borderId="10" xfId="0" applyFont="1" applyFill="1" applyBorder="1" applyAlignment="1">
      <alignment horizontal="center" vertical="center"/>
    </xf>
    <xf numFmtId="0" fontId="4" fillId="3" borderId="11" xfId="0" applyFont="1" applyFill="1" applyBorder="1" applyAlignment="1">
      <alignment vertical="center" wrapText="1"/>
    </xf>
    <xf numFmtId="3" fontId="4" fillId="3" borderId="11" xfId="0" applyNumberFormat="1" applyFont="1" applyFill="1" applyBorder="1" applyAlignment="1">
      <alignment horizontal="center" vertical="center" wrapText="1"/>
    </xf>
    <xf numFmtId="3" fontId="4" fillId="3" borderId="13" xfId="0" applyNumberFormat="1" applyFont="1" applyFill="1" applyBorder="1" applyAlignment="1">
      <alignment horizontal="center" vertical="center" wrapText="1"/>
    </xf>
    <xf numFmtId="3" fontId="3" fillId="0" borderId="38" xfId="0" applyNumberFormat="1" applyFont="1" applyBorder="1" applyAlignment="1">
      <alignment horizontal="center" vertical="center" wrapText="1"/>
    </xf>
    <xf numFmtId="3" fontId="3" fillId="0" borderId="0" xfId="0" applyNumberFormat="1" applyFont="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vertical="center" wrapText="1"/>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vertical="center" wrapText="1"/>
    </xf>
    <xf numFmtId="0" fontId="4" fillId="3" borderId="4" xfId="0" applyFont="1" applyFill="1" applyBorder="1" applyAlignment="1">
      <alignment horizontal="center" vertical="center"/>
    </xf>
    <xf numFmtId="0" fontId="4" fillId="3" borderId="0" xfId="0" applyFont="1" applyFill="1" applyBorder="1" applyAlignment="1">
      <alignment vertical="center" wrapText="1"/>
    </xf>
    <xf numFmtId="0" fontId="50" fillId="3" borderId="4" xfId="0" applyFont="1" applyFill="1" applyBorder="1" applyAlignment="1">
      <alignment horizontal="center" vertical="center"/>
    </xf>
    <xf numFmtId="3" fontId="4" fillId="3" borderId="0" xfId="0" applyNumberFormat="1" applyFont="1" applyFill="1" applyBorder="1" applyAlignment="1">
      <alignment horizontal="right" vertical="center" wrapText="1"/>
    </xf>
    <xf numFmtId="3" fontId="4" fillId="3" borderId="5" xfId="0" applyNumberFormat="1" applyFont="1" applyFill="1" applyBorder="1" applyAlignment="1">
      <alignment horizontal="right" vertical="center" wrapText="1"/>
    </xf>
    <xf numFmtId="0" fontId="6" fillId="0" borderId="10" xfId="0" applyFont="1" applyBorder="1" applyAlignment="1">
      <alignment horizontal="left" vertical="center"/>
    </xf>
    <xf numFmtId="0" fontId="6" fillId="0" borderId="11" xfId="0" applyFont="1" applyBorder="1" applyAlignment="1">
      <alignment vertical="center" wrapText="1"/>
    </xf>
    <xf numFmtId="0" fontId="6" fillId="0" borderId="28" xfId="0" applyFont="1" applyBorder="1" applyAlignment="1">
      <alignment horizontal="left" vertical="center"/>
    </xf>
    <xf numFmtId="0" fontId="6" fillId="0" borderId="37" xfId="0" applyFont="1" applyBorder="1" applyAlignment="1">
      <alignment vertical="center" wrapText="1"/>
    </xf>
    <xf numFmtId="3" fontId="3" fillId="0" borderId="28" xfId="0" applyNumberFormat="1" applyFont="1" applyBorder="1" applyAlignment="1">
      <alignment horizontal="right" vertical="center" wrapText="1"/>
    </xf>
    <xf numFmtId="0" fontId="5" fillId="0" borderId="0" xfId="0" applyFont="1" applyAlignment="1">
      <alignment horizontal="center" vertical="center"/>
    </xf>
    <xf numFmtId="0" fontId="50" fillId="2" borderId="10" xfId="0" applyFont="1" applyFill="1" applyBorder="1" applyAlignment="1">
      <alignment horizontal="center" vertical="center"/>
    </xf>
    <xf numFmtId="0" fontId="4" fillId="2" borderId="37" xfId="0" applyFont="1" applyFill="1" applyBorder="1" applyAlignment="1">
      <alignment horizontal="right" vertical="center"/>
    </xf>
    <xf numFmtId="0" fontId="4" fillId="2" borderId="31" xfId="0" applyFont="1" applyFill="1" applyBorder="1" applyAlignment="1">
      <alignment horizontal="right" vertical="center"/>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2" borderId="4"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horizontal="center" vertical="center"/>
    </xf>
    <xf numFmtId="0" fontId="0" fillId="2" borderId="5" xfId="0" applyFont="1" applyFill="1" applyBorder="1" applyAlignment="1">
      <alignment horizontal="center" vertical="center"/>
    </xf>
    <xf numFmtId="0" fontId="0" fillId="3" borderId="10" xfId="0" applyFont="1" applyFill="1" applyBorder="1" applyAlignment="1">
      <alignment vertical="center"/>
    </xf>
    <xf numFmtId="0" fontId="0" fillId="3" borderId="11" xfId="0" applyFont="1" applyFill="1" applyBorder="1" applyAlignment="1">
      <alignment vertical="center"/>
    </xf>
    <xf numFmtId="0" fontId="0" fillId="3" borderId="11" xfId="0" applyFont="1" applyFill="1" applyBorder="1" applyAlignment="1">
      <alignment horizontal="center" vertical="center"/>
    </xf>
    <xf numFmtId="0" fontId="0" fillId="3" borderId="13" xfId="0" applyFont="1" applyFill="1" applyBorder="1" applyAlignment="1">
      <alignment horizontal="center" vertical="center"/>
    </xf>
    <xf numFmtId="0" fontId="58" fillId="0" borderId="0" xfId="0" applyFont="1" applyAlignment="1">
      <alignment horizontal="right" vertical="center"/>
    </xf>
    <xf numFmtId="0" fontId="23" fillId="0" borderId="17" xfId="0" applyFont="1" applyBorder="1" applyAlignment="1">
      <alignment horizontal="center" vertical="center" wrapText="1"/>
    </xf>
    <xf numFmtId="0" fontId="23" fillId="0" borderId="30" xfId="0" applyFont="1" applyBorder="1" applyAlignment="1">
      <alignment horizontal="center" vertical="center" wrapText="1"/>
    </xf>
    <xf numFmtId="0" fontId="0" fillId="0" borderId="1" xfId="0" applyFont="1" applyBorder="1" applyAlignment="1">
      <alignment horizontal="left" vertical="center"/>
    </xf>
    <xf numFmtId="0" fontId="23" fillId="0" borderId="7" xfId="0" applyFont="1" applyBorder="1" applyAlignment="1">
      <alignment horizontal="left" vertical="center"/>
    </xf>
    <xf numFmtId="0" fontId="0" fillId="0" borderId="4"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right" vertical="center"/>
    </xf>
    <xf numFmtId="3" fontId="5" fillId="0" borderId="18" xfId="0" applyNumberFormat="1" applyFont="1" applyBorder="1" applyAlignment="1">
      <alignment horizontal="center" vertical="center"/>
    </xf>
    <xf numFmtId="0" fontId="23" fillId="0" borderId="21" xfId="0" applyFont="1" applyBorder="1" applyAlignment="1">
      <alignment horizontal="right" vertical="center"/>
    </xf>
    <xf numFmtId="0" fontId="5" fillId="0" borderId="21" xfId="0" applyFont="1" applyBorder="1" applyAlignment="1">
      <alignment horizontal="center" vertical="center" wrapText="1"/>
    </xf>
    <xf numFmtId="3" fontId="5" fillId="0" borderId="22" xfId="0" applyNumberFormat="1" applyFont="1" applyBorder="1" applyAlignment="1">
      <alignment horizontal="center" vertical="center"/>
    </xf>
    <xf numFmtId="0" fontId="0" fillId="0" borderId="39" xfId="0" applyFont="1" applyBorder="1" applyAlignment="1">
      <alignment horizontal="left" vertical="center"/>
    </xf>
    <xf numFmtId="0" fontId="5" fillId="0" borderId="39" xfId="0" applyFont="1" applyBorder="1" applyAlignment="1">
      <alignment horizontal="center" vertical="center" wrapText="1"/>
    </xf>
    <xf numFmtId="3" fontId="5" fillId="0" borderId="40" xfId="0" applyNumberFormat="1" applyFont="1" applyBorder="1" applyAlignment="1">
      <alignment horizontal="center" vertical="center"/>
    </xf>
    <xf numFmtId="0" fontId="24" fillId="0" borderId="39" xfId="0" applyFont="1" applyBorder="1" applyAlignment="1">
      <alignment horizontal="left" vertical="center"/>
    </xf>
    <xf numFmtId="0" fontId="8" fillId="0" borderId="39" xfId="0" applyFont="1" applyBorder="1" applyAlignment="1">
      <alignment horizontal="center" vertical="center" wrapText="1"/>
    </xf>
    <xf numFmtId="0" fontId="4" fillId="0" borderId="0" xfId="0" applyFont="1" applyAlignment="1">
      <alignment horizontal="right" vertical="center"/>
    </xf>
    <xf numFmtId="0" fontId="0" fillId="0" borderId="7" xfId="0" applyFont="1" applyBorder="1" applyAlignment="1">
      <alignment horizontal="left" vertical="center"/>
    </xf>
    <xf numFmtId="0" fontId="24" fillId="0" borderId="41" xfId="0" applyFont="1" applyBorder="1" applyAlignment="1">
      <alignment horizontal="left" vertical="center"/>
    </xf>
    <xf numFmtId="0" fontId="8" fillId="0" borderId="41" xfId="0" applyFont="1" applyBorder="1" applyAlignment="1">
      <alignment horizontal="center" vertical="center" wrapText="1"/>
    </xf>
    <xf numFmtId="3" fontId="3" fillId="0" borderId="42" xfId="0" applyNumberFormat="1" applyFont="1" applyBorder="1" applyAlignment="1">
      <alignment horizontal="center" vertical="center"/>
    </xf>
    <xf numFmtId="0" fontId="24" fillId="0" borderId="0" xfId="0" applyFont="1" applyBorder="1" applyAlignment="1">
      <alignment horizontal="left" vertical="center"/>
    </xf>
    <xf numFmtId="0" fontId="8" fillId="0" borderId="0" xfId="0" applyFont="1" applyBorder="1" applyAlignment="1">
      <alignment horizontal="center" vertical="center" wrapText="1"/>
    </xf>
    <xf numFmtId="3" fontId="5" fillId="0" borderId="0" xfId="0" applyNumberFormat="1"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4" fillId="0" borderId="5" xfId="0" applyFont="1" applyFill="1" applyBorder="1" applyAlignment="1">
      <alignment horizontal="center" vertical="center"/>
    </xf>
    <xf numFmtId="3" fontId="3" fillId="0" borderId="18" xfId="0" applyNumberFormat="1" applyFont="1" applyFill="1" applyBorder="1" applyAlignment="1">
      <alignment horizontal="center" vertical="center" wrapText="1"/>
    </xf>
    <xf numFmtId="3" fontId="3" fillId="0" borderId="22"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ENTRATE</a:t>
            </a:r>
          </a:p>
        </c:rich>
      </c:tx>
      <c:layout/>
      <c:spPr>
        <a:noFill/>
        <a:ln>
          <a:noFill/>
        </a:ln>
      </c:spPr>
    </c:title>
    <c:view3D>
      <c:rotX val="15"/>
      <c:hPercent val="100"/>
      <c:rotY val="0"/>
      <c:depthPercent val="100"/>
      <c:rAngAx val="1"/>
    </c:view3D>
    <c:plotArea>
      <c:layout>
        <c:manualLayout>
          <c:xMode val="edge"/>
          <c:yMode val="edge"/>
          <c:x val="0.222"/>
          <c:y val="0.33625"/>
          <c:w val="0.651"/>
          <c:h val="0.361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'quadro generale riassuntivo'!$A$6:$A$18</c:f>
              <c:strCache/>
            </c:strRef>
          </c:cat>
          <c:val>
            <c:numRef>
              <c:f>'quadro generale riassuntivo'!$C$6:$C$18</c:f>
              <c:numCache>
                <c:ptCount val="6"/>
                <c:pt idx="0">
                  <c:v>0</c:v>
                </c:pt>
                <c:pt idx="1">
                  <c:v>0</c:v>
                </c:pt>
                <c:pt idx="2">
                  <c:v>0</c:v>
                </c:pt>
                <c:pt idx="3">
                  <c:v>0</c:v>
                </c:pt>
                <c:pt idx="4">
                  <c:v>0</c:v>
                </c:pt>
                <c:pt idx="5">
                  <c:v>0</c:v>
                </c:pt>
              </c:numCache>
            </c:numRef>
          </c:val>
        </c:ser>
      </c:pie3DChart>
      <c:spPr>
        <a:noFill/>
        <a:ln>
          <a:noFill/>
        </a:ln>
      </c:spPr>
    </c:plotArea>
    <c:legend>
      <c:legendPos val="r"/>
      <c:layout>
        <c:manualLayout>
          <c:xMode val="edge"/>
          <c:yMode val="edge"/>
          <c:x val="0.9215"/>
          <c:y val="0.60575"/>
        </c:manualLayout>
      </c:layout>
      <c:overlay val="0"/>
    </c:legend>
    <c:sideWall>
      <c:thickness val="0"/>
    </c:sideWall>
    <c:backWall>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TITOLO IV°</a:t>
            </a:r>
          </a:p>
        </c:rich>
      </c:tx>
      <c:layout/>
      <c:spPr>
        <a:noFill/>
        <a:ln>
          <a:noFill/>
        </a:ln>
      </c:spPr>
    </c:title>
    <c:view3D>
      <c:rotX val="15"/>
      <c:hPercent val="100"/>
      <c:rotY val="0"/>
      <c:depthPercent val="100"/>
      <c:rAngAx val="1"/>
    </c:view3D>
    <c:plotArea>
      <c:layout>
        <c:manualLayout>
          <c:xMode val="edge"/>
          <c:yMode val="edge"/>
          <c:x val="0.08"/>
          <c:y val="0.1885"/>
          <c:w val="0.5215"/>
          <c:h val="0.553"/>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'entrate in conto capitale'!$A$12:$A$17</c:f>
              <c:strCache/>
            </c:strRef>
          </c:cat>
          <c:val>
            <c:numRef>
              <c:f>'entrate in conto capitale'!$B$12:$B$17</c:f>
              <c:numCache>
                <c:ptCount val="6"/>
                <c:pt idx="0">
                  <c:v>0</c:v>
                </c:pt>
                <c:pt idx="1">
                  <c:v>0</c:v>
                </c:pt>
                <c:pt idx="2">
                  <c:v>0</c:v>
                </c:pt>
                <c:pt idx="3">
                  <c:v>0</c:v>
                </c:pt>
                <c:pt idx="4">
                  <c:v>0</c:v>
                </c:pt>
                <c:pt idx="5">
                  <c:v>0</c:v>
                </c:pt>
              </c:numCache>
            </c:numRef>
          </c:val>
        </c:ser>
      </c:pie3DChart>
      <c:spPr>
        <a:noFill/>
        <a:ln>
          <a:noFill/>
        </a:ln>
      </c:spPr>
    </c:plotArea>
    <c:legend>
      <c:legendPos val="r"/>
      <c:layout>
        <c:manualLayout>
          <c:xMode val="edge"/>
          <c:yMode val="edge"/>
          <c:x val="0.57875"/>
          <c:y val="0.03075"/>
          <c:w val="0.42125"/>
          <c:h val="0.9435"/>
        </c:manualLayout>
      </c:layout>
      <c:overlay val="0"/>
    </c:legend>
    <c:sideWall>
      <c:thickness val="0"/>
    </c:sideWall>
    <c:backWall>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4075"/>
          <c:y val="0.10325"/>
          <c:w val="0.50475"/>
          <c:h val="0.80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500" b="0" i="0" u="none" baseline="0">
                    <a:latin typeface="Arial"/>
                    <a:ea typeface="Arial"/>
                    <a:cs typeface="Arial"/>
                  </a:defRPr>
                </a:pPr>
              </a:p>
            </c:txPr>
            <c:showLegendKey val="0"/>
            <c:showVal val="0"/>
            <c:showBubbleSize val="0"/>
            <c:showCatName val="0"/>
            <c:showSerName val="0"/>
            <c:showLeaderLines val="1"/>
            <c:showPercent val="1"/>
          </c:dLbls>
          <c:cat>
            <c:strRef>
              <c:f>'entrate in conto capitale'!$A$21:$A$23</c:f>
              <c:strCache/>
            </c:strRef>
          </c:cat>
          <c:val>
            <c:numRef>
              <c:f>'entrate in conto capitale'!$B$21:$B$23</c:f>
              <c:numCache>
                <c:ptCount val="3"/>
                <c:pt idx="0">
                  <c:v>0</c:v>
                </c:pt>
                <c:pt idx="1">
                  <c:v>0</c:v>
                </c:pt>
                <c:pt idx="2">
                  <c:v>0</c:v>
                </c:pt>
              </c:numCache>
            </c:numRef>
          </c:val>
        </c:ser>
      </c:pie3DChart>
      <c:spPr>
        <a:noFill/>
        <a:ln>
          <a:noFill/>
        </a:ln>
      </c:spPr>
    </c:plotArea>
    <c:legend>
      <c:legendPos val="r"/>
      <c:layout>
        <c:manualLayout>
          <c:xMode val="edge"/>
          <c:yMode val="edge"/>
          <c:x val="0.46725"/>
          <c:y val="0.112"/>
          <c:w val="0.53275"/>
          <c:h val="0.888"/>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txPr>
    <a:bodyPr vert="horz" rot="0"/>
    <a:lstStyle/>
    <a:p>
      <a:pPr>
        <a:defRPr lang="en-US" cap="none" sz="4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SPESE CORRENTI PER FUNZIONE</a:t>
            </a:r>
          </a:p>
        </c:rich>
      </c:tx>
      <c:layout/>
      <c:spPr>
        <a:noFill/>
        <a:ln>
          <a:noFill/>
        </a:ln>
      </c:spPr>
    </c:title>
    <c:plotArea>
      <c:layout>
        <c:manualLayout>
          <c:xMode val="edge"/>
          <c:yMode val="edge"/>
          <c:x val="0"/>
          <c:y val="0.052"/>
          <c:w val="0.9865"/>
          <c:h val="0.948"/>
        </c:manualLayout>
      </c:layout>
      <c:barChart>
        <c:barDir val="col"/>
        <c:grouping val="clustered"/>
        <c:varyColors val="0"/>
        <c:ser>
          <c:idx val="0"/>
          <c:order val="0"/>
          <c:tx>
            <c:strRef>
              <c:f>'spese correnti per funzione'!$D$5:$D$7</c:f>
              <c:strCache>
                <c:ptCount val="1"/>
                <c:pt idx="0">
                  <c:v>Rendiconto 1999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multiLvlStrRef>
              <c:f>'spese correnti per funzione'!$A$8:$C$30</c:f>
              <c:multiLvlStrCache/>
            </c:multiLvlStrRef>
          </c:cat>
          <c:val>
            <c:numRef>
              <c:f>'spese correnti per funzione'!$D$8:$D$30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'spese correnti per funzione'!$E$5:$E$7</c:f>
              <c:strCache>
                <c:ptCount val="1"/>
                <c:pt idx="0">
                  <c:v>Previsione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multiLvlStrRef>
              <c:f>'spese correnti per funzione'!$A$8:$C$30</c:f>
              <c:multiLvlStrCache/>
            </c:multiLvlStrRef>
          </c:cat>
          <c:val>
            <c:numRef>
              <c:f>'spese correnti per funzione'!$E$8:$E$30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'spese correnti per funzione'!$F$5:$F$7</c:f>
              <c:strCache>
                <c:ptCount val="1"/>
                <c:pt idx="0">
                  <c:v>Assestato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multiLvlStrRef>
              <c:f>'spese correnti per funzione'!$A$8:$C$30</c:f>
              <c:multiLvlStrCache/>
            </c:multiLvlStrRef>
          </c:cat>
          <c:val>
            <c:numRef>
              <c:f>'spese correnti per funzione'!$F$8:$F$30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'spese correnti per funzione'!$G$5:$G$7</c:f>
              <c:strCache>
                <c:ptCount val="1"/>
                <c:pt idx="0">
                  <c:v>Previsione 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multiLvlStrRef>
              <c:f>'spese correnti per funzione'!$A$8:$C$30</c:f>
              <c:multiLvlStrCache/>
            </c:multiLvlStrRef>
          </c:cat>
          <c:val>
            <c:numRef>
              <c:f>'spese correnti per funzione'!$G$8:$G$30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7676915"/>
        <c:axId val="26439052"/>
      </c:barChart>
      <c:catAx>
        <c:axId val="47676915"/>
        <c:scaling>
          <c:orientation val="minMax"/>
        </c:scaling>
        <c:axPos val="b"/>
        <c:title>
          <c:tx>
            <c:rich>
              <a:bodyPr vert="horz" rot="0" anchor="ctr"/>
              <a:lstStyle/>
              <a:p>
                <a:pPr algn="ctr">
                  <a:defRPr/>
                </a:pPr>
                <a:r>
                  <a:rPr lang="en-US" cap="none" sz="800" b="1" i="0" u="none" baseline="0">
                    <a:latin typeface="Arial"/>
                    <a:ea typeface="Arial"/>
                    <a:cs typeface="Arial"/>
                  </a:rPr>
                  <a:t>FUNZIONI</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439052"/>
        <c:crosses val="autoZero"/>
        <c:auto val="1"/>
        <c:lblOffset val="100"/>
        <c:noMultiLvlLbl val="0"/>
      </c:catAx>
      <c:valAx>
        <c:axId val="26439052"/>
        <c:scaling>
          <c:orientation val="minMax"/>
        </c:scaling>
        <c:axPos val="l"/>
        <c:title>
          <c:tx>
            <c:rich>
              <a:bodyPr vert="horz" rot="-5400000" anchor="ctr"/>
              <a:lstStyle/>
              <a:p>
                <a:pPr algn="ctr">
                  <a:defRPr/>
                </a:pPr>
                <a:r>
                  <a:rPr lang="en-US" cap="none" sz="800" b="1" i="0" u="none" baseline="0">
                    <a:latin typeface="Arial"/>
                    <a:ea typeface="Arial"/>
                    <a:cs typeface="Arial"/>
                  </a:rPr>
                  <a:t>LIRE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676915"/>
        <c:crossesAt val="1"/>
        <c:crossBetween val="between"/>
        <c:dispUnits/>
      </c:valAx>
      <c:spPr>
        <a:solidFill>
          <a:srgbClr val="C0C0C0"/>
        </a:solidFill>
        <a:ln w="12700">
          <a:solidFill>
            <a:srgbClr val="808080"/>
          </a:solidFill>
        </a:ln>
      </c:spPr>
    </c:plotArea>
    <c:legend>
      <c:legendPos val="r"/>
      <c:layout>
        <c:manualLayout>
          <c:xMode val="edge"/>
          <c:yMode val="edge"/>
          <c:x val="0"/>
          <c:y val="0.831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SPESE CORRENTI PER INTERVENTO</a:t>
            </a:r>
          </a:p>
        </c:rich>
      </c:tx>
      <c:layout>
        <c:manualLayout>
          <c:xMode val="factor"/>
          <c:yMode val="factor"/>
          <c:x val="0.092"/>
          <c:y val="-0.00575"/>
        </c:manualLayout>
      </c:layout>
      <c:spPr>
        <a:noFill/>
        <a:ln>
          <a:noFill/>
        </a:ln>
      </c:spPr>
    </c:title>
    <c:plotArea>
      <c:layout>
        <c:manualLayout>
          <c:xMode val="edge"/>
          <c:yMode val="edge"/>
          <c:x val="0"/>
          <c:y val="0.11175"/>
          <c:w val="0.99"/>
          <c:h val="0.8555"/>
        </c:manualLayout>
      </c:layout>
      <c:barChart>
        <c:barDir val="col"/>
        <c:grouping val="clustered"/>
        <c:varyColors val="0"/>
        <c:ser>
          <c:idx val="0"/>
          <c:order val="0"/>
          <c:tx>
            <c:strRef>
              <c:f>'spese correnti per intervento'!$D$5:$D$6</c:f>
              <c:strCache>
                <c:ptCount val="1"/>
                <c:pt idx="0">
                  <c:v>Rendiconto 1999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multiLvlStrRef>
              <c:f>'spese correnti per intervento'!$B$7:$C$27</c:f>
              <c:multiLvlStrCache/>
            </c:multiLvlStrRef>
          </c:cat>
          <c:val>
            <c:numRef>
              <c:f>'spese correnti per intervento'!$D$7:$D$27</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'spese correnti per intervento'!$E$5:$E$6</c:f>
              <c:strCache>
                <c:ptCount val="1"/>
                <c:pt idx="0">
                  <c:v>Previsione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multiLvlStrRef>
              <c:f>'spese correnti per intervento'!$B$7:$C$27</c:f>
              <c:multiLvlStrCache/>
            </c:multiLvlStrRef>
          </c:cat>
          <c:val>
            <c:numRef>
              <c:f>'spese correnti per intervento'!$E$7:$E$27</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'spese correnti per intervento'!$F$5:$F$6</c:f>
              <c:strCache>
                <c:ptCount val="1"/>
                <c:pt idx="0">
                  <c:v>Assestato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multiLvlStrRef>
              <c:f>'spese correnti per intervento'!$B$7:$C$27</c:f>
              <c:multiLvlStrCache/>
            </c:multiLvlStrRef>
          </c:cat>
          <c:val>
            <c:numRef>
              <c:f>'spese correnti per intervento'!$F$7:$F$27</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tx>
            <c:strRef>
              <c:f>'spese correnti per intervento'!$G$5:$G$6</c:f>
              <c:strCache>
                <c:ptCount val="1"/>
                <c:pt idx="0">
                  <c:v>Previsione 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multiLvlStrRef>
              <c:f>'spese correnti per intervento'!$B$7:$C$27</c:f>
              <c:multiLvlStrCache/>
            </c:multiLvlStrRef>
          </c:cat>
          <c:val>
            <c:numRef>
              <c:f>'spese correnti per intervento'!$G$7:$G$27</c:f>
              <c:numCache>
                <c:ptCount val="11"/>
                <c:pt idx="0">
                  <c:v>0</c:v>
                </c:pt>
                <c:pt idx="1">
                  <c:v>0</c:v>
                </c:pt>
                <c:pt idx="2">
                  <c:v>0</c:v>
                </c:pt>
                <c:pt idx="3">
                  <c:v>0</c:v>
                </c:pt>
                <c:pt idx="4">
                  <c:v>0</c:v>
                </c:pt>
                <c:pt idx="5">
                  <c:v>0</c:v>
                </c:pt>
                <c:pt idx="6">
                  <c:v>0</c:v>
                </c:pt>
                <c:pt idx="7">
                  <c:v>0</c:v>
                </c:pt>
                <c:pt idx="8">
                  <c:v>0</c:v>
                </c:pt>
                <c:pt idx="9">
                  <c:v>0</c:v>
                </c:pt>
                <c:pt idx="10">
                  <c:v>0</c:v>
                </c:pt>
              </c:numCache>
            </c:numRef>
          </c:val>
        </c:ser>
        <c:axId val="36624877"/>
        <c:axId val="61188438"/>
      </c:barChart>
      <c:catAx>
        <c:axId val="36624877"/>
        <c:scaling>
          <c:orientation val="minMax"/>
        </c:scaling>
        <c:axPos val="b"/>
        <c:title>
          <c:tx>
            <c:rich>
              <a:bodyPr vert="horz" rot="0" anchor="ctr"/>
              <a:lstStyle/>
              <a:p>
                <a:pPr algn="ctr">
                  <a:defRPr/>
                </a:pPr>
                <a:r>
                  <a:rPr lang="en-US" cap="none" sz="800" b="1" i="0" u="none" baseline="0">
                    <a:latin typeface="Arial"/>
                    <a:ea typeface="Arial"/>
                    <a:cs typeface="Arial"/>
                  </a:rPr>
                  <a:t>INTERVENTI</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900" b="0" i="0" u="none" baseline="0">
                <a:latin typeface="Arial"/>
                <a:ea typeface="Arial"/>
                <a:cs typeface="Arial"/>
              </a:defRPr>
            </a:pPr>
          </a:p>
        </c:txPr>
        <c:crossAx val="61188438"/>
        <c:crosses val="autoZero"/>
        <c:auto val="1"/>
        <c:lblOffset val="100"/>
        <c:noMultiLvlLbl val="0"/>
      </c:catAx>
      <c:valAx>
        <c:axId val="61188438"/>
        <c:scaling>
          <c:orientation val="minMax"/>
        </c:scaling>
        <c:axPos val="l"/>
        <c:title>
          <c:tx>
            <c:rich>
              <a:bodyPr vert="horz" rot="-5400000" anchor="ctr"/>
              <a:lstStyle/>
              <a:p>
                <a:pPr algn="ctr">
                  <a:defRPr/>
                </a:pPr>
                <a:r>
                  <a:rPr lang="en-US" cap="none" sz="800" b="1" i="0" u="none" baseline="0">
                    <a:latin typeface="Arial"/>
                    <a:ea typeface="Arial"/>
                    <a:cs typeface="Arial"/>
                  </a:rPr>
                  <a:t>LIRE</a:t>
                </a:r>
              </a:p>
            </c:rich>
          </c:tx>
          <c:layout>
            <c:manualLayout>
              <c:xMode val="factor"/>
              <c:yMode val="factor"/>
              <c:x val="0.0065"/>
              <c:y val="-0.1282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6624877"/>
        <c:crossesAt val="1"/>
        <c:crossBetween val="between"/>
        <c:dispUnits/>
      </c:valAx>
      <c:spPr>
        <a:solidFill>
          <a:srgbClr val="C0C0C0"/>
        </a:solidFill>
        <a:ln w="12700">
          <a:solidFill>
            <a:srgbClr val="808080"/>
          </a:solidFill>
        </a:ln>
      </c:spPr>
    </c:plotArea>
    <c:legend>
      <c:legendPos val="r"/>
      <c:layout>
        <c:manualLayout>
          <c:xMode val="edge"/>
          <c:yMode val="edge"/>
          <c:x val="0.84275"/>
          <c:y val="0.82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SPESE IN CONTO CAPITALE</a:t>
            </a:r>
          </a:p>
        </c:rich>
      </c:tx>
      <c:layout>
        <c:manualLayout>
          <c:xMode val="factor"/>
          <c:yMode val="factor"/>
          <c:x val="-0.06375"/>
          <c:y val="-0.00575"/>
        </c:manualLayout>
      </c:layout>
      <c:spPr>
        <a:noFill/>
        <a:ln>
          <a:noFill/>
        </a:ln>
      </c:spPr>
    </c:title>
    <c:plotArea>
      <c:layout>
        <c:manualLayout>
          <c:xMode val="edge"/>
          <c:yMode val="edge"/>
          <c:x val="0"/>
          <c:y val="0.11875"/>
          <c:w val="0.95675"/>
          <c:h val="0.88125"/>
        </c:manualLayout>
      </c:layout>
      <c:barChart>
        <c:barDir val="col"/>
        <c:grouping val="clustered"/>
        <c:varyColors val="0"/>
        <c:ser>
          <c:idx val="0"/>
          <c:order val="0"/>
          <c:tx>
            <c:strRef>
              <c:f>'spese in conto capitale'!$D$1:$D$3</c:f>
              <c:strCache>
                <c:ptCount val="1"/>
                <c:pt idx="0">
                  <c:v>Rendiconto 1999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multiLvlStrRef>
              <c:f>'spese in conto capitale'!$B$4:$C$26</c:f>
              <c:multiLvlStrCache/>
            </c:multiLvlStrRef>
          </c:cat>
          <c:val>
            <c:numRef>
              <c:f>'spese in conto capitale'!$D$4:$D$26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'spese in conto capitale'!$E$1:$E$3</c:f>
              <c:strCache>
                <c:ptCount val="1"/>
                <c:pt idx="0">
                  <c:v>Previsione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multiLvlStrRef>
              <c:f>'spese in conto capitale'!$B$4:$C$26</c:f>
              <c:multiLvlStrCache/>
            </c:multiLvlStrRef>
          </c:cat>
          <c:val>
            <c:numRef>
              <c:f>'spese in conto capitale'!$E$4:$E$26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'spese in conto capitale'!$F$1:$F$3</c:f>
              <c:strCache>
                <c:ptCount val="1"/>
                <c:pt idx="0">
                  <c:v>Assestato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multiLvlStrRef>
              <c:f>'spese in conto capitale'!$B$4:$C$26</c:f>
              <c:multiLvlStrCache/>
            </c:multiLvlStrRef>
          </c:cat>
          <c:val>
            <c:numRef>
              <c:f>'spese in conto capitale'!$F$4:$F$26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'spese in conto capitale'!$G$1:$G$3</c:f>
              <c:strCache>
                <c:ptCount val="1"/>
                <c:pt idx="0">
                  <c:v>Previsione 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multiLvlStrRef>
              <c:f>'spese in conto capitale'!$B$4:$C$26</c:f>
              <c:multiLvlStrCache/>
            </c:multiLvlStrRef>
          </c:cat>
          <c:val>
            <c:numRef>
              <c:f>'spese in conto capitale'!$G$4:$G$26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3825031"/>
        <c:axId val="57316416"/>
      </c:barChart>
      <c:catAx>
        <c:axId val="13825031"/>
        <c:scaling>
          <c:orientation val="minMax"/>
        </c:scaling>
        <c:axPos val="b"/>
        <c:title>
          <c:tx>
            <c:rich>
              <a:bodyPr vert="horz" rot="0" anchor="ctr"/>
              <a:lstStyle/>
              <a:p>
                <a:pPr algn="ctr">
                  <a:defRPr/>
                </a:pPr>
                <a:r>
                  <a:rPr lang="en-US" cap="none" sz="1400" b="1" i="0" u="none" baseline="0">
                    <a:latin typeface="Arial"/>
                    <a:ea typeface="Arial"/>
                    <a:cs typeface="Arial"/>
                  </a:rPr>
                  <a:t>FUNZIONI</a:t>
                </a:r>
              </a:p>
            </c:rich>
          </c:tx>
          <c:layout>
            <c:manualLayout>
              <c:xMode val="factor"/>
              <c:yMode val="factor"/>
              <c:x val="0.0255"/>
              <c:y val="-0.000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950" b="0" i="0" u="none" baseline="0">
                <a:latin typeface="Arial"/>
                <a:ea typeface="Arial"/>
                <a:cs typeface="Arial"/>
              </a:defRPr>
            </a:pPr>
          </a:p>
        </c:txPr>
        <c:crossAx val="57316416"/>
        <c:crosses val="autoZero"/>
        <c:auto val="1"/>
        <c:lblOffset val="100"/>
        <c:noMultiLvlLbl val="0"/>
      </c:catAx>
      <c:valAx>
        <c:axId val="57316416"/>
        <c:scaling>
          <c:orientation val="minMax"/>
        </c:scaling>
        <c:axPos val="l"/>
        <c:title>
          <c:tx>
            <c:rich>
              <a:bodyPr vert="horz" rot="-5400000" anchor="ctr"/>
              <a:lstStyle/>
              <a:p>
                <a:pPr algn="ctr">
                  <a:defRPr/>
                </a:pPr>
                <a:r>
                  <a:rPr lang="en-US" cap="none" sz="1650" b="1" i="0" u="none" baseline="0">
                    <a:latin typeface="Arial"/>
                    <a:ea typeface="Arial"/>
                    <a:cs typeface="Arial"/>
                  </a:rPr>
                  <a:t>LIRE</a:t>
                </a:r>
              </a:p>
            </c:rich>
          </c:tx>
          <c:layout>
            <c:manualLayout>
              <c:xMode val="factor"/>
              <c:yMode val="factor"/>
              <c:x val="0.014"/>
              <c:y val="-0.1685"/>
            </c:manualLayout>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3825031"/>
        <c:crossesAt val="1"/>
        <c:crossBetween val="between"/>
        <c:dispUnits/>
      </c:valAx>
      <c:spPr>
        <a:solidFill>
          <a:srgbClr val="C0C0C0"/>
        </a:solidFill>
        <a:ln w="12700">
          <a:solidFill>
            <a:srgbClr val="808080"/>
          </a:solidFill>
        </a:ln>
      </c:spPr>
    </c:plotArea>
    <c:legend>
      <c:legendPos val="r"/>
      <c:layout>
        <c:manualLayout>
          <c:xMode val="edge"/>
          <c:yMode val="edge"/>
          <c:x val="0.865"/>
          <c:y val="0.786"/>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BILANCIO PLURIENNALE</a:t>
            </a:r>
          </a:p>
        </c:rich>
      </c:tx>
      <c:layout/>
      <c:spPr>
        <a:noFill/>
        <a:ln>
          <a:noFill/>
        </a:ln>
      </c:spPr>
    </c:title>
    <c:plotArea>
      <c:layout/>
      <c:barChart>
        <c:barDir val="col"/>
        <c:grouping val="clustered"/>
        <c:varyColors val="0"/>
        <c:ser>
          <c:idx val="3"/>
          <c:order val="0"/>
          <c:tx>
            <c:strRef>
              <c:f>'bilancio pluriennale'!$B$5:$B$6</c:f>
              <c:strCache>
                <c:ptCount val="1"/>
                <c:pt idx="0">
                  <c:v>Entrate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'bilancio pluriennale'!$A$7:$A$15</c:f>
              <c:strCache/>
            </c:strRef>
          </c:cat>
          <c:val>
            <c:numRef>
              <c:f>'bilancio pluriennale'!$B$7:$B$15</c:f>
            </c:numRef>
          </c:val>
        </c:ser>
        <c:ser>
          <c:idx val="0"/>
          <c:order val="1"/>
          <c:tx>
            <c:strRef>
              <c:f>'bilancio pluriennale'!$C$5:$C$6</c:f>
              <c:strCache>
                <c:ptCount val="1"/>
                <c:pt idx="0">
                  <c:v>Previsione    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strRef>
              <c:f>'bilancio pluriennale'!$A$7:$A$15</c:f>
              <c:strCache/>
            </c:strRef>
          </c:cat>
          <c:val>
            <c:numRef>
              <c:f>'bilancio pluriennale'!$C$7:$C$15</c:f>
              <c:numCache>
                <c:ptCount val="5"/>
                <c:pt idx="0">
                  <c:v>0</c:v>
                </c:pt>
                <c:pt idx="1">
                  <c:v>0</c:v>
                </c:pt>
                <c:pt idx="2">
                  <c:v>0</c:v>
                </c:pt>
                <c:pt idx="3">
                  <c:v>0</c:v>
                </c:pt>
                <c:pt idx="4">
                  <c:v>0</c:v>
                </c:pt>
              </c:numCache>
            </c:numRef>
          </c:val>
        </c:ser>
        <c:ser>
          <c:idx val="1"/>
          <c:order val="2"/>
          <c:tx>
            <c:strRef>
              <c:f>'bilancio pluriennale'!$D$5:$D$6</c:f>
              <c:strCache>
                <c:ptCount val="1"/>
                <c:pt idx="0">
                  <c:v>Previsione      2002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strRef>
              <c:f>'bilancio pluriennale'!$A$7:$A$15</c:f>
              <c:strCache/>
            </c:strRef>
          </c:cat>
          <c:val>
            <c:numRef>
              <c:f>'bilancio pluriennale'!$D$7:$D$15</c:f>
              <c:numCache>
                <c:ptCount val="5"/>
                <c:pt idx="0">
                  <c:v>0</c:v>
                </c:pt>
                <c:pt idx="1">
                  <c:v>0</c:v>
                </c:pt>
                <c:pt idx="2">
                  <c:v>0</c:v>
                </c:pt>
                <c:pt idx="3">
                  <c:v>0</c:v>
                </c:pt>
                <c:pt idx="4">
                  <c:v>0</c:v>
                </c:pt>
              </c:numCache>
            </c:numRef>
          </c:val>
        </c:ser>
        <c:ser>
          <c:idx val="2"/>
          <c:order val="3"/>
          <c:tx>
            <c:strRef>
              <c:f>'bilancio pluriennale'!$E$5:$E$6</c:f>
              <c:strCache>
                <c:ptCount val="1"/>
                <c:pt idx="0">
                  <c:v>Previsione      2003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strRef>
              <c:f>'bilancio pluriennale'!$A$7:$A$15</c:f>
              <c:strCache/>
            </c:strRef>
          </c:cat>
          <c:val>
            <c:numRef>
              <c:f>'bilancio pluriennale'!$E$7:$E$15</c:f>
              <c:numCache>
                <c:ptCount val="5"/>
                <c:pt idx="0">
                  <c:v>0</c:v>
                </c:pt>
                <c:pt idx="1">
                  <c:v>0</c:v>
                </c:pt>
                <c:pt idx="2">
                  <c:v>0</c:v>
                </c:pt>
                <c:pt idx="3">
                  <c:v>0</c:v>
                </c:pt>
                <c:pt idx="4">
                  <c:v>0</c:v>
                </c:pt>
              </c:numCache>
            </c:numRef>
          </c:val>
        </c:ser>
        <c:axId val="46085697"/>
        <c:axId val="12118090"/>
      </c:barChart>
      <c:catAx>
        <c:axId val="46085697"/>
        <c:scaling>
          <c:orientation val="minMax"/>
        </c:scaling>
        <c:axPos val="b"/>
        <c:title>
          <c:tx>
            <c:rich>
              <a:bodyPr vert="horz" rot="0" anchor="ctr"/>
              <a:lstStyle/>
              <a:p>
                <a:pPr algn="ctr">
                  <a:defRPr/>
                </a:pPr>
                <a:r>
                  <a:rPr lang="en-US" cap="none" sz="1000" b="1" i="0" u="none" baseline="0">
                    <a:latin typeface="Arial"/>
                    <a:ea typeface="Arial"/>
                    <a:cs typeface="Arial"/>
                  </a:rPr>
                  <a:t>TITOLI</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2118090"/>
        <c:crosses val="autoZero"/>
        <c:auto val="1"/>
        <c:lblOffset val="100"/>
        <c:noMultiLvlLbl val="0"/>
      </c:catAx>
      <c:valAx>
        <c:axId val="12118090"/>
        <c:scaling>
          <c:orientation val="minMax"/>
        </c:scaling>
        <c:axPos val="l"/>
        <c:title>
          <c:tx>
            <c:rich>
              <a:bodyPr vert="horz" rot="-5400000" anchor="ctr"/>
              <a:lstStyle/>
              <a:p>
                <a:pPr algn="ctr">
                  <a:defRPr/>
                </a:pPr>
                <a:r>
                  <a:rPr lang="en-US" cap="none" sz="1000" b="1" i="0" u="none" baseline="0">
                    <a:latin typeface="Arial"/>
                    <a:ea typeface="Arial"/>
                    <a:cs typeface="Arial"/>
                  </a:rPr>
                  <a:t>LIRE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085697"/>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PERCENTUALE TITOLI PER IL TRIENNIO</a:t>
            </a:r>
          </a:p>
        </c:rich>
      </c:tx>
      <c:layout/>
      <c:spPr>
        <a:noFill/>
        <a:ln>
          <a:noFill/>
        </a:ln>
      </c:spPr>
    </c:title>
    <c:view3D>
      <c:rotX val="15"/>
      <c:hPercent val="100"/>
      <c:rotY val="0"/>
      <c:depthPercent val="100"/>
      <c:rAngAx val="1"/>
    </c:view3D>
    <c:plotArea>
      <c:layout>
        <c:manualLayout>
          <c:xMode val="edge"/>
          <c:yMode val="edge"/>
          <c:x val="0.18425"/>
          <c:y val="0.35825"/>
          <c:w val="0.58025"/>
          <c:h val="0.430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'bilancio pluriennale'!$A$7:$A$15</c:f>
              <c:strCache/>
            </c:strRef>
          </c:cat>
          <c:val>
            <c:numRef>
              <c:f>'bilancio pluriennale'!$F$7:$F$15</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8875"/>
          <c:y val="0.1765"/>
        </c:manualLayout>
      </c:layout>
      <c:overlay val="0"/>
    </c:legend>
    <c:sideWall>
      <c:thickness val="0"/>
    </c:sideWall>
    <c:backWall>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BILANCIO PLURIENNALE</a:t>
            </a:r>
          </a:p>
        </c:rich>
      </c:tx>
      <c:layout>
        <c:manualLayout>
          <c:xMode val="factor"/>
          <c:yMode val="factor"/>
          <c:x val="0.10825"/>
          <c:y val="-0.01125"/>
        </c:manualLayout>
      </c:layout>
      <c:spPr>
        <a:noFill/>
        <a:ln>
          <a:noFill/>
        </a:ln>
      </c:spPr>
    </c:title>
    <c:plotArea>
      <c:layout>
        <c:manualLayout>
          <c:xMode val="edge"/>
          <c:yMode val="edge"/>
          <c:x val="0.07"/>
          <c:y val="0.188"/>
          <c:w val="0.67225"/>
          <c:h val="0.68425"/>
        </c:manualLayout>
      </c:layout>
      <c:barChart>
        <c:barDir val="col"/>
        <c:grouping val="clustered"/>
        <c:varyColors val="0"/>
        <c:ser>
          <c:idx val="3"/>
          <c:order val="0"/>
          <c:tx>
            <c:strRef>
              <c:f>'bilancio pluriennale'!$B$31:$B$32</c:f>
              <c:strCache>
                <c:ptCount val="1"/>
                <c:pt idx="0">
                  <c:v>Spese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'bilancio pluriennale'!$A$33:$A$37</c:f>
              <c:strCache/>
            </c:strRef>
          </c:cat>
          <c:val>
            <c:numRef>
              <c:f>'bilancio pluriennale'!$B$33:$B$37</c:f>
            </c:numRef>
          </c:val>
        </c:ser>
        <c:ser>
          <c:idx val="0"/>
          <c:order val="1"/>
          <c:tx>
            <c:strRef>
              <c:f>'bilancio pluriennale'!$C$31:$C$32</c:f>
              <c:strCache>
                <c:ptCount val="1"/>
                <c:pt idx="0">
                  <c:v>Previsione      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strRef>
              <c:f>'bilancio pluriennale'!$A$33:$A$37</c:f>
              <c:strCache/>
            </c:strRef>
          </c:cat>
          <c:val>
            <c:numRef>
              <c:f>'bilancio pluriennale'!$C$33:$C$37</c:f>
              <c:numCache>
                <c:ptCount val="3"/>
                <c:pt idx="0">
                  <c:v>0</c:v>
                </c:pt>
                <c:pt idx="1">
                  <c:v>0</c:v>
                </c:pt>
                <c:pt idx="2">
                  <c:v>0</c:v>
                </c:pt>
              </c:numCache>
            </c:numRef>
          </c:val>
        </c:ser>
        <c:ser>
          <c:idx val="1"/>
          <c:order val="2"/>
          <c:tx>
            <c:strRef>
              <c:f>'bilancio pluriennale'!$D$31:$D$32</c:f>
              <c:strCache>
                <c:ptCount val="1"/>
                <c:pt idx="0">
                  <c:v>Previsione      2002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strRef>
              <c:f>'bilancio pluriennale'!$A$33:$A$37</c:f>
              <c:strCache/>
            </c:strRef>
          </c:cat>
          <c:val>
            <c:numRef>
              <c:f>'bilancio pluriennale'!$D$33:$D$37</c:f>
              <c:numCache>
                <c:ptCount val="3"/>
                <c:pt idx="0">
                  <c:v>0</c:v>
                </c:pt>
                <c:pt idx="1">
                  <c:v>0</c:v>
                </c:pt>
                <c:pt idx="2">
                  <c:v>0</c:v>
                </c:pt>
              </c:numCache>
            </c:numRef>
          </c:val>
        </c:ser>
        <c:ser>
          <c:idx val="2"/>
          <c:order val="3"/>
          <c:tx>
            <c:strRef>
              <c:f>'bilancio pluriennale'!$E$31:$E$32</c:f>
              <c:strCache>
                <c:ptCount val="1"/>
                <c:pt idx="0">
                  <c:v>Previsione      2003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strRef>
              <c:f>'bilancio pluriennale'!$A$33:$A$37</c:f>
              <c:strCache/>
            </c:strRef>
          </c:cat>
          <c:val>
            <c:numRef>
              <c:f>'bilancio pluriennale'!$E$33:$E$37</c:f>
              <c:numCache>
                <c:ptCount val="3"/>
                <c:pt idx="0">
                  <c:v>0</c:v>
                </c:pt>
                <c:pt idx="1">
                  <c:v>0</c:v>
                </c:pt>
                <c:pt idx="2">
                  <c:v>0</c:v>
                </c:pt>
              </c:numCache>
            </c:numRef>
          </c:val>
        </c:ser>
        <c:axId val="41953947"/>
        <c:axId val="42041204"/>
      </c:barChart>
      <c:catAx>
        <c:axId val="41953947"/>
        <c:scaling>
          <c:orientation val="minMax"/>
        </c:scaling>
        <c:axPos val="b"/>
        <c:title>
          <c:tx>
            <c:rich>
              <a:bodyPr vert="horz" rot="0" anchor="ctr"/>
              <a:lstStyle/>
              <a:p>
                <a:pPr algn="ctr">
                  <a:defRPr/>
                </a:pPr>
                <a:r>
                  <a:rPr lang="en-US" cap="none" sz="1000" b="1" i="0" u="none" baseline="0">
                    <a:latin typeface="Arial"/>
                    <a:ea typeface="Arial"/>
                    <a:cs typeface="Arial"/>
                  </a:rPr>
                  <a:t>TITOLI</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42041204"/>
        <c:crosses val="autoZero"/>
        <c:auto val="1"/>
        <c:lblOffset val="100"/>
        <c:noMultiLvlLbl val="0"/>
      </c:catAx>
      <c:valAx>
        <c:axId val="42041204"/>
        <c:scaling>
          <c:orientation val="minMax"/>
        </c:scaling>
        <c:axPos val="l"/>
        <c:title>
          <c:tx>
            <c:rich>
              <a:bodyPr vert="horz" rot="-5400000" anchor="ctr"/>
              <a:lstStyle/>
              <a:p>
                <a:pPr algn="ctr">
                  <a:defRPr/>
                </a:pPr>
                <a:r>
                  <a:rPr lang="en-US" cap="none" sz="1000" b="1" i="0" u="none" baseline="0">
                    <a:latin typeface="Arial"/>
                    <a:ea typeface="Arial"/>
                    <a:cs typeface="Arial"/>
                  </a:rPr>
                  <a:t>LIRE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953947"/>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PERCENTUALI TITOLI PER IL TRIENNIO</a:t>
            </a:r>
          </a:p>
        </c:rich>
      </c:tx>
      <c:layout/>
      <c:spPr>
        <a:noFill/>
        <a:ln>
          <a:noFill/>
        </a:ln>
      </c:spPr>
    </c:title>
    <c:view3D>
      <c:rotX val="15"/>
      <c:hPercent val="100"/>
      <c:rotY val="0"/>
      <c:depthPercent val="100"/>
      <c:rAngAx val="1"/>
    </c:view3D>
    <c:plotArea>
      <c:layout>
        <c:manualLayout>
          <c:xMode val="edge"/>
          <c:yMode val="edge"/>
          <c:x val="0.15825"/>
          <c:y val="0.3345"/>
          <c:w val="0.632"/>
          <c:h val="0.481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'bilancio pluriennale'!$A$33:$A$37</c:f>
              <c:strCache/>
            </c:strRef>
          </c:cat>
          <c:val>
            <c:numRef>
              <c:f>'bilancio pluriennale'!$F$33:$F$37</c:f>
              <c:numCache>
                <c:ptCount val="3"/>
                <c:pt idx="0">
                  <c:v>0</c:v>
                </c:pt>
                <c:pt idx="1">
                  <c:v>0</c:v>
                </c:pt>
                <c:pt idx="2">
                  <c:v>0</c:v>
                </c:pt>
              </c:numCache>
            </c:numRef>
          </c:val>
        </c:ser>
      </c:pie3DChart>
      <c:spPr>
        <a:noFill/>
        <a:ln>
          <a:noFill/>
        </a:ln>
      </c:spPr>
    </c:plotArea>
    <c:legend>
      <c:legendPos val="r"/>
      <c:layout>
        <c:manualLayout>
          <c:xMode val="edge"/>
          <c:yMode val="edge"/>
          <c:x val="0.89375"/>
          <c:y val="0.20675"/>
        </c:manualLayout>
      </c:layout>
      <c:overlay val="0"/>
    </c:legend>
    <c:sideWall>
      <c:thickness val="0"/>
    </c:sideWall>
    <c:backWall>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SPESE</a:t>
            </a:r>
          </a:p>
        </c:rich>
      </c:tx>
      <c:layout>
        <c:manualLayout>
          <c:xMode val="factor"/>
          <c:yMode val="factor"/>
          <c:x val="0.0025"/>
          <c:y val="-0.022"/>
        </c:manualLayout>
      </c:layout>
      <c:spPr>
        <a:noFill/>
        <a:ln>
          <a:noFill/>
        </a:ln>
      </c:spPr>
    </c:title>
    <c:view3D>
      <c:rotX val="15"/>
      <c:hPercent val="100"/>
      <c:rotY val="0"/>
      <c:depthPercent val="100"/>
      <c:rAngAx val="1"/>
    </c:view3D>
    <c:plotArea>
      <c:layout>
        <c:manualLayout>
          <c:xMode val="edge"/>
          <c:yMode val="edge"/>
          <c:x val="0.0775"/>
          <c:y val="0.19675"/>
          <c:w val="0.79675"/>
          <c:h val="0.721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('quadro generale riassuntivo'!$F$6:$F$8,'quadro generale riassuntivo'!$F$16:$F$18)</c:f>
              <c:strCache/>
            </c:strRef>
          </c:cat>
          <c:val>
            <c:numRef>
              <c:f>('quadro generale riassuntivo'!$H$6:$H$8,'quadro generale riassuntivo'!$H$16:$H$18)</c:f>
              <c:numCache>
                <c:ptCount val="4"/>
                <c:pt idx="0">
                  <c:v>0</c:v>
                </c:pt>
                <c:pt idx="1">
                  <c:v>0</c:v>
                </c:pt>
                <c:pt idx="2">
                  <c:v>0</c:v>
                </c:pt>
                <c:pt idx="3">
                  <c:v>0</c:v>
                </c:pt>
              </c:numCache>
            </c:numRef>
          </c:val>
        </c:ser>
      </c:pie3DChart>
      <c:spPr>
        <a:noFill/>
        <a:ln>
          <a:noFill/>
        </a:ln>
      </c:spPr>
    </c:plotArea>
    <c:legend>
      <c:legendPos val="r"/>
      <c:layout>
        <c:manualLayout>
          <c:xMode val="edge"/>
          <c:yMode val="edge"/>
          <c:x val="0.96325"/>
          <c:y val="0.75"/>
        </c:manualLayout>
      </c:layout>
      <c:overlay val="0"/>
    </c:legend>
    <c:sideWall>
      <c:thickness val="0"/>
    </c:sideWall>
    <c:backWall>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INDICATORI FINANZIARI GENERALI</a:t>
            </a:r>
          </a:p>
        </c:rich>
      </c:tx>
      <c:layout/>
      <c:spPr>
        <a:noFill/>
        <a:ln>
          <a:noFill/>
        </a:ln>
      </c:spPr>
    </c:title>
    <c:plotArea>
      <c:layout>
        <c:manualLayout>
          <c:xMode val="edge"/>
          <c:yMode val="edge"/>
          <c:x val="0.015"/>
          <c:y val="0.17175"/>
          <c:w val="0.953"/>
          <c:h val="0.7955"/>
        </c:manualLayout>
      </c:layout>
      <c:barChart>
        <c:barDir val="col"/>
        <c:grouping val="clustered"/>
        <c:varyColors val="0"/>
        <c:ser>
          <c:idx val="0"/>
          <c:order val="0"/>
          <c:tx>
            <c:strRef>
              <c:f>'indicatori generali'!$B$5:$B$6</c:f>
              <c:strCache>
                <c:ptCount val="1"/>
                <c:pt idx="0">
                  <c:v>Rendiconto 1999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1"/>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2"/>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3"/>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4"/>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5"/>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6"/>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7"/>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1200" b="0" i="0" u="none" baseline="0">
                    <a:latin typeface="Arial"/>
                    <a:ea typeface="Arial"/>
                    <a:cs typeface="Arial"/>
                  </a:defRPr>
                </a:pPr>
              </a:p>
            </c:txPr>
            <c:showLegendKey val="0"/>
            <c:showVal val="1"/>
            <c:showBubbleSize val="0"/>
            <c:showCatName val="0"/>
            <c:showSerName val="0"/>
            <c:showPercent val="0"/>
          </c:dLbls>
          <c:cat>
            <c:strRef>
              <c:f>'indicatori generali'!$A$13:$A$29</c:f>
              <c:strCache/>
            </c:strRef>
          </c:cat>
          <c:val>
            <c:numRef>
              <c:f>'indicatori generali'!$B$13:$B$29</c:f>
              <c:numCache>
                <c:ptCount val="9"/>
                <c:pt idx="0">
                  <c:v>0</c:v>
                </c:pt>
                <c:pt idx="1">
                  <c:v>0</c:v>
                </c:pt>
                <c:pt idx="2">
                  <c:v>0</c:v>
                </c:pt>
                <c:pt idx="3">
                  <c:v>0</c:v>
                </c:pt>
                <c:pt idx="4">
                  <c:v>0</c:v>
                </c:pt>
                <c:pt idx="5">
                  <c:v>0</c:v>
                </c:pt>
                <c:pt idx="6">
                  <c:v>0</c:v>
                </c:pt>
                <c:pt idx="7">
                  <c:v>0</c:v>
                </c:pt>
                <c:pt idx="8">
                  <c:v>0</c:v>
                </c:pt>
              </c:numCache>
            </c:numRef>
          </c:val>
        </c:ser>
        <c:ser>
          <c:idx val="1"/>
          <c:order val="1"/>
          <c:tx>
            <c:strRef>
              <c:f>'indicatori generali'!$C$5:$C$6</c:f>
              <c:strCache>
                <c:ptCount val="1"/>
                <c:pt idx="0">
                  <c:v>Assestato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6"/>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'indicatori generali'!$A$13:$A$29</c:f>
              <c:strCache/>
            </c:strRef>
          </c:cat>
          <c:val>
            <c:numRef>
              <c:f>'indicatori generali'!$C$13:$C$29</c:f>
              <c:numCache>
                <c:ptCount val="9"/>
                <c:pt idx="0">
                  <c:v>0</c:v>
                </c:pt>
                <c:pt idx="1">
                  <c:v>0</c:v>
                </c:pt>
                <c:pt idx="2">
                  <c:v>0</c:v>
                </c:pt>
                <c:pt idx="3">
                  <c:v>0</c:v>
                </c:pt>
                <c:pt idx="4">
                  <c:v>0</c:v>
                </c:pt>
                <c:pt idx="5">
                  <c:v>0</c:v>
                </c:pt>
                <c:pt idx="6">
                  <c:v>0</c:v>
                </c:pt>
                <c:pt idx="7">
                  <c:v>0</c:v>
                </c:pt>
                <c:pt idx="8">
                  <c:v>0</c:v>
                </c:pt>
              </c:numCache>
            </c:numRef>
          </c:val>
        </c:ser>
        <c:ser>
          <c:idx val="2"/>
          <c:order val="2"/>
          <c:tx>
            <c:strRef>
              <c:f>'indicatori generali'!$D$5:$D$6</c:f>
              <c:strCache>
                <c:ptCount val="1"/>
                <c:pt idx="0">
                  <c:v>Previsione 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50" b="0" i="0" u="none" baseline="0">
                    <a:latin typeface="Arial"/>
                    <a:ea typeface="Arial"/>
                    <a:cs typeface="Arial"/>
                  </a:defRPr>
                </a:pPr>
              </a:p>
            </c:txPr>
            <c:showLegendKey val="0"/>
            <c:showVal val="1"/>
            <c:showBubbleSize val="0"/>
            <c:showCatName val="0"/>
            <c:showSerName val="0"/>
            <c:showPercent val="0"/>
          </c:dLbls>
          <c:cat>
            <c:strRef>
              <c:f>'indicatori generali'!$A$13:$A$29</c:f>
              <c:strCache/>
            </c:strRef>
          </c:cat>
          <c:val>
            <c:numRef>
              <c:f>'indicatori generali'!$D$13:$D$29</c:f>
              <c:numCache>
                <c:ptCount val="9"/>
                <c:pt idx="0">
                  <c:v>0</c:v>
                </c:pt>
                <c:pt idx="1">
                  <c:v>0</c:v>
                </c:pt>
                <c:pt idx="2">
                  <c:v>0</c:v>
                </c:pt>
                <c:pt idx="3">
                  <c:v>0</c:v>
                </c:pt>
                <c:pt idx="4">
                  <c:v>0</c:v>
                </c:pt>
                <c:pt idx="5">
                  <c:v>0</c:v>
                </c:pt>
                <c:pt idx="6">
                  <c:v>0</c:v>
                </c:pt>
                <c:pt idx="7">
                  <c:v>0</c:v>
                </c:pt>
                <c:pt idx="8">
                  <c:v>0</c:v>
                </c:pt>
              </c:numCache>
            </c:numRef>
          </c:val>
        </c:ser>
        <c:axId val="58342813"/>
        <c:axId val="55323270"/>
      </c:barChart>
      <c:catAx>
        <c:axId val="58342813"/>
        <c:scaling>
          <c:orientation val="minMax"/>
        </c:scaling>
        <c:axPos val="b"/>
        <c:title>
          <c:tx>
            <c:rich>
              <a:bodyPr vert="horz" rot="0" anchor="ctr"/>
              <a:lstStyle/>
              <a:p>
                <a:pPr algn="ctr">
                  <a:defRPr/>
                </a:pPr>
                <a:r>
                  <a:rPr lang="en-US" cap="none" sz="1125" b="1" i="0" u="none" baseline="0">
                    <a:latin typeface="Arial"/>
                    <a:ea typeface="Arial"/>
                    <a:cs typeface="Arial"/>
                  </a:rPr>
                  <a:t>PRESSIONI TRIBUTARIE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5323270"/>
        <c:crosses val="autoZero"/>
        <c:auto val="1"/>
        <c:lblOffset val="100"/>
        <c:noMultiLvlLbl val="0"/>
      </c:catAx>
      <c:valAx>
        <c:axId val="55323270"/>
        <c:scaling>
          <c:logBase val="10"/>
          <c:orientation val="minMax"/>
        </c:scaling>
        <c:axPos val="l"/>
        <c:title>
          <c:tx>
            <c:rich>
              <a:bodyPr vert="horz" rot="-5400000" anchor="ctr"/>
              <a:lstStyle/>
              <a:p>
                <a:pPr algn="ctr">
                  <a:defRPr/>
                </a:pPr>
                <a:r>
                  <a:rPr lang="en-US" cap="none" sz="1125" b="1" i="0" u="none" baseline="0">
                    <a:latin typeface="Arial"/>
                    <a:ea typeface="Arial"/>
                    <a:cs typeface="Arial"/>
                  </a:rPr>
                  <a:t>VALORI</a:t>
                </a:r>
              </a:p>
            </c:rich>
          </c:tx>
          <c:layout>
            <c:manualLayout>
              <c:xMode val="factor"/>
              <c:yMode val="factor"/>
              <c:x val="-0.11725"/>
              <c:y val="-0.01875"/>
            </c:manualLayout>
          </c:layout>
          <c:overlay val="0"/>
          <c:spPr>
            <a:noFill/>
            <a:ln>
              <a:noFill/>
            </a:ln>
          </c:spPr>
        </c:title>
        <c:majorGridlines/>
        <c:delete val="0"/>
        <c:numFmt formatCode="0.00" sourceLinked="0"/>
        <c:majorTickMark val="out"/>
        <c:minorTickMark val="none"/>
        <c:tickLblPos val="nextTo"/>
        <c:txPr>
          <a:bodyPr/>
          <a:lstStyle/>
          <a:p>
            <a:pPr>
              <a:defRPr lang="en-US" cap="none" sz="1125" b="0" i="0" u="none" baseline="0">
                <a:latin typeface="Arial"/>
                <a:ea typeface="Arial"/>
                <a:cs typeface="Arial"/>
              </a:defRPr>
            </a:pPr>
          </a:p>
        </c:txPr>
        <c:crossAx val="58342813"/>
        <c:crossesAt val="1"/>
        <c:crossBetween val="between"/>
        <c:dispUnits/>
      </c:valAx>
      <c:spPr>
        <a:solidFill>
          <a:srgbClr val="C0C0C0"/>
        </a:solidFill>
        <a:ln w="12700">
          <a:solidFill>
            <a:srgbClr val="808080"/>
          </a:solidFill>
        </a:ln>
      </c:spPr>
    </c:plotArea>
    <c:legend>
      <c:legendPos val="r"/>
      <c:layout>
        <c:manualLayout>
          <c:xMode val="edge"/>
          <c:yMode val="edge"/>
          <c:x val="0.8485"/>
          <c:y val="0.0187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PREVISIONI ENTRATE DI COMPETENZA</a:t>
            </a:r>
          </a:p>
        </c:rich>
      </c:tx>
      <c:layout/>
      <c:spPr>
        <a:noFill/>
        <a:ln>
          <a:noFill/>
        </a:ln>
      </c:spPr>
    </c:title>
    <c:plotArea>
      <c:layout>
        <c:manualLayout>
          <c:xMode val="edge"/>
          <c:yMode val="edge"/>
          <c:x val="0.052"/>
          <c:y val="0.16925"/>
          <c:w val="0.91475"/>
          <c:h val="0.81075"/>
        </c:manualLayout>
      </c:layout>
      <c:barChart>
        <c:barDir val="col"/>
        <c:grouping val="clustered"/>
        <c:varyColors val="0"/>
        <c:ser>
          <c:idx val="4"/>
          <c:order val="0"/>
          <c:tx>
            <c:strRef>
              <c:f>'previsioni di competenza'!$B$5:$B$6</c:f>
              <c:strCache>
                <c:ptCount val="1"/>
                <c:pt idx="0">
                  <c:v>Entrate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'previsioni di competenza'!$A$7:$A$17</c:f>
              <c:strCache/>
            </c:strRef>
          </c:cat>
          <c:val>
            <c:numRef>
              <c:f>'previsioni di competenza'!$B$7:$B$17</c:f>
            </c:numRef>
          </c:val>
        </c:ser>
        <c:ser>
          <c:idx val="0"/>
          <c:order val="1"/>
          <c:tx>
            <c:strRef>
              <c:f>'previsioni di competenza'!$C$5:$C$6</c:f>
              <c:strCache>
                <c:ptCount val="1"/>
                <c:pt idx="0">
                  <c:v>Rendiconto 1999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just"/>
              <a:lstStyle/>
              <a:p>
                <a:pPr algn="r">
                  <a:defRPr lang="en-US" cap="none" sz="475" b="0" i="0" u="none" baseline="0">
                    <a:latin typeface="Arial"/>
                    <a:ea typeface="Arial"/>
                    <a:cs typeface="Arial"/>
                  </a:defRPr>
                </a:pPr>
              </a:p>
            </c:txPr>
            <c:showLegendKey val="0"/>
            <c:showVal val="1"/>
            <c:showBubbleSize val="0"/>
            <c:showCatName val="0"/>
            <c:showSerName val="0"/>
            <c:showPercent val="0"/>
          </c:dLbls>
          <c:cat>
            <c:strRef>
              <c:f>'previsioni di competenza'!$A$7:$A$17</c:f>
              <c:strCache/>
            </c:strRef>
          </c:cat>
          <c:val>
            <c:numRef>
              <c:f>'previsioni di competenza'!$C$7:$C$17</c:f>
              <c:numCache>
                <c:ptCount val="6"/>
                <c:pt idx="0">
                  <c:v>0</c:v>
                </c:pt>
                <c:pt idx="1">
                  <c:v>0</c:v>
                </c:pt>
                <c:pt idx="2">
                  <c:v>0</c:v>
                </c:pt>
                <c:pt idx="3">
                  <c:v>0</c:v>
                </c:pt>
                <c:pt idx="4">
                  <c:v>0</c:v>
                </c:pt>
                <c:pt idx="5">
                  <c:v>0</c:v>
                </c:pt>
              </c:numCache>
            </c:numRef>
          </c:val>
        </c:ser>
        <c:ser>
          <c:idx val="1"/>
          <c:order val="2"/>
          <c:tx>
            <c:strRef>
              <c:f>'previsioni di competenza'!$D$5:$D$6</c:f>
              <c:strCache>
                <c:ptCount val="1"/>
                <c:pt idx="0">
                  <c:v>Previsione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475" b="0" i="0" u="none" baseline="0">
                    <a:latin typeface="Arial"/>
                    <a:ea typeface="Arial"/>
                    <a:cs typeface="Arial"/>
                  </a:defRPr>
                </a:pPr>
              </a:p>
            </c:txPr>
            <c:dLblPos val="outEnd"/>
            <c:showLegendKey val="0"/>
            <c:showVal val="1"/>
            <c:showBubbleSize val="0"/>
            <c:showCatName val="0"/>
            <c:showSerName val="0"/>
            <c:showPercent val="0"/>
          </c:dLbls>
          <c:cat>
            <c:strRef>
              <c:f>'previsioni di competenza'!$A$7:$A$17</c:f>
              <c:strCache/>
            </c:strRef>
          </c:cat>
          <c:val>
            <c:numRef>
              <c:f>'previsioni di competenza'!$D$7:$D$17</c:f>
              <c:numCache>
                <c:ptCount val="6"/>
                <c:pt idx="0">
                  <c:v>0</c:v>
                </c:pt>
                <c:pt idx="1">
                  <c:v>0</c:v>
                </c:pt>
                <c:pt idx="2">
                  <c:v>0</c:v>
                </c:pt>
                <c:pt idx="3">
                  <c:v>0</c:v>
                </c:pt>
                <c:pt idx="4">
                  <c:v>0</c:v>
                </c:pt>
                <c:pt idx="5">
                  <c:v>0</c:v>
                </c:pt>
              </c:numCache>
            </c:numRef>
          </c:val>
        </c:ser>
        <c:ser>
          <c:idx val="2"/>
          <c:order val="3"/>
          <c:tx>
            <c:strRef>
              <c:f>'previsioni di competenza'!$E$5:$E$6</c:f>
              <c:strCache>
                <c:ptCount val="1"/>
                <c:pt idx="0">
                  <c:v>Assestato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475" b="0" i="0" u="none" baseline="0">
                    <a:latin typeface="Arial"/>
                    <a:ea typeface="Arial"/>
                    <a:cs typeface="Arial"/>
                  </a:defRPr>
                </a:pPr>
              </a:p>
            </c:txPr>
            <c:dLblPos val="outEnd"/>
            <c:showLegendKey val="0"/>
            <c:showVal val="1"/>
            <c:showBubbleSize val="0"/>
            <c:showCatName val="0"/>
            <c:showSerName val="0"/>
            <c:showPercent val="0"/>
          </c:dLbls>
          <c:cat>
            <c:strRef>
              <c:f>'previsioni di competenza'!$A$7:$A$17</c:f>
              <c:strCache/>
            </c:strRef>
          </c:cat>
          <c:val>
            <c:numRef>
              <c:f>'previsioni di competenza'!$E$7:$E$17</c:f>
              <c:numCache>
                <c:ptCount val="6"/>
                <c:pt idx="0">
                  <c:v>0</c:v>
                </c:pt>
                <c:pt idx="1">
                  <c:v>0</c:v>
                </c:pt>
                <c:pt idx="2">
                  <c:v>0</c:v>
                </c:pt>
                <c:pt idx="3">
                  <c:v>0</c:v>
                </c:pt>
                <c:pt idx="4">
                  <c:v>0</c:v>
                </c:pt>
                <c:pt idx="5">
                  <c:v>0</c:v>
                </c:pt>
              </c:numCache>
            </c:numRef>
          </c:val>
        </c:ser>
        <c:ser>
          <c:idx val="3"/>
          <c:order val="4"/>
          <c:tx>
            <c:strRef>
              <c:f>'previsioni di competenza'!$F$5:$F$6</c:f>
              <c:strCache>
                <c:ptCount val="1"/>
                <c:pt idx="0">
                  <c:v>Previsione 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475" b="0" i="0" u="none" baseline="0">
                    <a:latin typeface="Arial"/>
                    <a:ea typeface="Arial"/>
                    <a:cs typeface="Arial"/>
                  </a:defRPr>
                </a:pPr>
              </a:p>
            </c:txPr>
            <c:dLblPos val="outEnd"/>
            <c:showLegendKey val="0"/>
            <c:showVal val="1"/>
            <c:showBubbleSize val="0"/>
            <c:showCatName val="0"/>
            <c:showSerName val="0"/>
            <c:showPercent val="0"/>
          </c:dLbls>
          <c:cat>
            <c:strRef>
              <c:f>'previsioni di competenza'!$A$7:$A$17</c:f>
              <c:strCache/>
            </c:strRef>
          </c:cat>
          <c:val>
            <c:numRef>
              <c:f>'previsioni di competenza'!$F$7:$F$17</c:f>
              <c:numCache>
                <c:ptCount val="6"/>
                <c:pt idx="0">
                  <c:v>0</c:v>
                </c:pt>
                <c:pt idx="1">
                  <c:v>0</c:v>
                </c:pt>
                <c:pt idx="2">
                  <c:v>0</c:v>
                </c:pt>
                <c:pt idx="3">
                  <c:v>0</c:v>
                </c:pt>
                <c:pt idx="4">
                  <c:v>0</c:v>
                </c:pt>
                <c:pt idx="5">
                  <c:v>0</c:v>
                </c:pt>
              </c:numCache>
            </c:numRef>
          </c:val>
        </c:ser>
        <c:axId val="28147383"/>
        <c:axId val="51999856"/>
      </c:barChart>
      <c:catAx>
        <c:axId val="28147383"/>
        <c:scaling>
          <c:orientation val="minMax"/>
        </c:scaling>
        <c:axPos val="b"/>
        <c:title>
          <c:tx>
            <c:rich>
              <a:bodyPr vert="horz" rot="0" anchor="ctr"/>
              <a:lstStyle/>
              <a:p>
                <a:pPr algn="ctr">
                  <a:defRPr/>
                </a:pPr>
                <a:r>
                  <a:rPr lang="en-US" cap="none" sz="925" b="1" i="0" u="none" baseline="0">
                    <a:latin typeface="Arial"/>
                    <a:ea typeface="Arial"/>
                    <a:cs typeface="Arial"/>
                  </a:rPr>
                  <a:t>TITOLI</a:t>
                </a:r>
              </a:p>
            </c:rich>
          </c:tx>
          <c:layout>
            <c:manualLayout>
              <c:xMode val="factor"/>
              <c:yMode val="factor"/>
              <c:x val="0.015"/>
              <c:y val="-0.0125"/>
            </c:manualLayout>
          </c:layout>
          <c:overlay val="0"/>
          <c:spPr>
            <a:noFill/>
            <a:ln>
              <a:noFill/>
            </a:ln>
          </c:spPr>
        </c:title>
        <c:delete val="0"/>
        <c:numFmt formatCode="General" sourceLinked="1"/>
        <c:majorTickMark val="out"/>
        <c:minorTickMark val="none"/>
        <c:tickLblPos val="nextTo"/>
        <c:txPr>
          <a:bodyPr vert="horz" rot="-2580000"/>
          <a:lstStyle/>
          <a:p>
            <a:pPr>
              <a:defRPr lang="en-US" cap="none" sz="825" b="0" i="0" u="none" baseline="0">
                <a:latin typeface="Arial"/>
                <a:ea typeface="Arial"/>
                <a:cs typeface="Arial"/>
              </a:defRPr>
            </a:pPr>
          </a:p>
        </c:txPr>
        <c:crossAx val="51999856"/>
        <c:crosses val="autoZero"/>
        <c:auto val="1"/>
        <c:lblOffset val="100"/>
        <c:noMultiLvlLbl val="0"/>
      </c:catAx>
      <c:valAx>
        <c:axId val="51999856"/>
        <c:scaling>
          <c:orientation val="minMax"/>
        </c:scaling>
        <c:axPos val="l"/>
        <c:title>
          <c:tx>
            <c:rich>
              <a:bodyPr vert="horz" rot="-5400000" anchor="ctr"/>
              <a:lstStyle/>
              <a:p>
                <a:pPr algn="ctr">
                  <a:defRPr/>
                </a:pPr>
                <a:r>
                  <a:rPr lang="en-US" cap="none" sz="925" b="1" i="0" u="none" baseline="0">
                    <a:latin typeface="Arial"/>
                    <a:ea typeface="Arial"/>
                    <a:cs typeface="Arial"/>
                  </a:rPr>
                  <a:t>LIRE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25" b="0" i="0" u="none" baseline="0">
                <a:latin typeface="Arial"/>
                <a:ea typeface="Arial"/>
                <a:cs typeface="Arial"/>
              </a:defRPr>
            </a:pPr>
          </a:p>
        </c:txPr>
        <c:crossAx val="28147383"/>
        <c:crossesAt val="1"/>
        <c:crossBetween val="between"/>
        <c:dispUnits/>
      </c:valAx>
      <c:spPr>
        <a:solidFill>
          <a:srgbClr val="C0C0C0"/>
        </a:solidFill>
        <a:ln w="12700">
          <a:solidFill>
            <a:srgbClr val="808080"/>
          </a:solidFill>
        </a:ln>
      </c:spPr>
    </c:plotArea>
    <c:legend>
      <c:legendPos val="r"/>
      <c:legendEntry>
        <c:idx val="1"/>
        <c:txPr>
          <a:bodyPr vert="horz" rot="0"/>
          <a:lstStyle/>
          <a:p>
            <a:pPr>
              <a:defRPr lang="en-US" cap="none" sz="500" b="0" i="0" u="none" baseline="0">
                <a:latin typeface="Arial"/>
                <a:ea typeface="Arial"/>
                <a:cs typeface="Arial"/>
              </a:defRPr>
            </a:pPr>
          </a:p>
        </c:txPr>
      </c:legendEntry>
      <c:legendEntry>
        <c:idx val="2"/>
        <c:txPr>
          <a:bodyPr vert="horz" rot="0"/>
          <a:lstStyle/>
          <a:p>
            <a:pPr>
              <a:defRPr lang="en-US" cap="none" sz="500" b="0" i="0" u="none" baseline="0">
                <a:latin typeface="Arial"/>
                <a:ea typeface="Arial"/>
                <a:cs typeface="Arial"/>
              </a:defRPr>
            </a:pPr>
          </a:p>
        </c:txPr>
      </c:legendEntry>
      <c:legendEntry>
        <c:idx val="3"/>
        <c:txPr>
          <a:bodyPr vert="horz" rot="0"/>
          <a:lstStyle/>
          <a:p>
            <a:pPr>
              <a:defRPr lang="en-US" cap="none" sz="500" b="0" i="0" u="none" baseline="0">
                <a:latin typeface="Arial"/>
                <a:ea typeface="Arial"/>
                <a:cs typeface="Arial"/>
              </a:defRPr>
            </a:pPr>
          </a:p>
        </c:txPr>
      </c:legendEntry>
      <c:legendEntry>
        <c:idx val="4"/>
        <c:txPr>
          <a:bodyPr vert="horz" rot="0"/>
          <a:lstStyle/>
          <a:p>
            <a:pPr>
              <a:defRPr lang="en-US" cap="none" sz="500" b="0" i="0" u="none" baseline="0">
                <a:latin typeface="Arial"/>
                <a:ea typeface="Arial"/>
                <a:cs typeface="Arial"/>
              </a:defRPr>
            </a:pPr>
          </a:p>
        </c:txPr>
      </c:legendEntry>
      <c:layout>
        <c:manualLayout>
          <c:xMode val="edge"/>
          <c:yMode val="edge"/>
          <c:x val="0.87025"/>
          <c:y val="0"/>
          <c:w val="0.11825"/>
          <c:h val="0.18725"/>
        </c:manualLayout>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PREVISIONI SPESE DI COMPETENZA</a:t>
            </a:r>
          </a:p>
        </c:rich>
      </c:tx>
      <c:layout/>
      <c:spPr>
        <a:noFill/>
        <a:ln>
          <a:noFill/>
        </a:ln>
      </c:spPr>
    </c:title>
    <c:plotArea>
      <c:layout>
        <c:manualLayout>
          <c:xMode val="edge"/>
          <c:yMode val="edge"/>
          <c:x val="0.063"/>
          <c:y val="0.17875"/>
          <c:w val="0.90075"/>
          <c:h val="0.7595"/>
        </c:manualLayout>
      </c:layout>
      <c:barChart>
        <c:barDir val="col"/>
        <c:grouping val="clustered"/>
        <c:varyColors val="0"/>
        <c:ser>
          <c:idx val="0"/>
          <c:order val="0"/>
          <c:tx>
            <c:strRef>
              <c:f>'previsioni di competenza'!$C$27:$C$28</c:f>
              <c:strCache>
                <c:ptCount val="1"/>
                <c:pt idx="0">
                  <c:v>Rendiconto 1999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525" b="0" i="0" u="none" baseline="0">
                    <a:latin typeface="Arial"/>
                    <a:ea typeface="Arial"/>
                    <a:cs typeface="Arial"/>
                  </a:defRPr>
                </a:pPr>
              </a:p>
            </c:txPr>
            <c:dLblPos val="outEnd"/>
            <c:showLegendKey val="0"/>
            <c:showVal val="1"/>
            <c:showBubbleSize val="0"/>
            <c:showCatName val="0"/>
            <c:showSerName val="0"/>
            <c:showPercent val="0"/>
          </c:dLbls>
          <c:cat>
            <c:multiLvlStrRef>
              <c:f>'previsioni di competenza'!$A$29:$B$37</c:f>
              <c:multiLvlStrCache/>
            </c:multiLvlStrRef>
          </c:cat>
          <c:val>
            <c:numRef>
              <c:f>'previsioni di competenza'!$C$29:$C$37</c:f>
              <c:numCache>
                <c:ptCount val="4"/>
                <c:pt idx="0">
                  <c:v>0</c:v>
                </c:pt>
                <c:pt idx="1">
                  <c:v>0</c:v>
                </c:pt>
                <c:pt idx="2">
                  <c:v>0</c:v>
                </c:pt>
                <c:pt idx="3">
                  <c:v>0</c:v>
                </c:pt>
              </c:numCache>
            </c:numRef>
          </c:val>
        </c:ser>
        <c:ser>
          <c:idx val="1"/>
          <c:order val="1"/>
          <c:tx>
            <c:strRef>
              <c:f>'previsioni di competenza'!$D$27:$D$28</c:f>
              <c:strCache>
                <c:ptCount val="1"/>
                <c:pt idx="0">
                  <c:v>Previsione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525" b="0" i="0" u="none" baseline="0">
                    <a:latin typeface="Arial"/>
                    <a:ea typeface="Arial"/>
                    <a:cs typeface="Arial"/>
                  </a:defRPr>
                </a:pPr>
              </a:p>
            </c:txPr>
            <c:dLblPos val="outEnd"/>
            <c:showLegendKey val="0"/>
            <c:showVal val="1"/>
            <c:showBubbleSize val="0"/>
            <c:showCatName val="0"/>
            <c:showSerName val="0"/>
            <c:showPercent val="0"/>
          </c:dLbls>
          <c:cat>
            <c:multiLvlStrRef>
              <c:f>'previsioni di competenza'!$A$29:$B$37</c:f>
              <c:multiLvlStrCache/>
            </c:multiLvlStrRef>
          </c:cat>
          <c:val>
            <c:numRef>
              <c:f>'previsioni di competenza'!$D$29:$D$37</c:f>
              <c:numCache>
                <c:ptCount val="4"/>
                <c:pt idx="0">
                  <c:v>0</c:v>
                </c:pt>
                <c:pt idx="1">
                  <c:v>0</c:v>
                </c:pt>
                <c:pt idx="2">
                  <c:v>0</c:v>
                </c:pt>
                <c:pt idx="3">
                  <c:v>0</c:v>
                </c:pt>
              </c:numCache>
            </c:numRef>
          </c:val>
        </c:ser>
        <c:ser>
          <c:idx val="2"/>
          <c:order val="2"/>
          <c:tx>
            <c:strRef>
              <c:f>'previsioni di competenza'!$E$27:$E$28</c:f>
              <c:strCache>
                <c:ptCount val="1"/>
                <c:pt idx="0">
                  <c:v>Assestato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525" b="0" i="0" u="none" baseline="0">
                    <a:latin typeface="Arial"/>
                    <a:ea typeface="Arial"/>
                    <a:cs typeface="Arial"/>
                  </a:defRPr>
                </a:pPr>
              </a:p>
            </c:txPr>
            <c:dLblPos val="outEnd"/>
            <c:showLegendKey val="0"/>
            <c:showVal val="1"/>
            <c:showBubbleSize val="0"/>
            <c:showCatName val="0"/>
            <c:showSerName val="0"/>
            <c:showPercent val="0"/>
          </c:dLbls>
          <c:cat>
            <c:multiLvlStrRef>
              <c:f>'previsioni di competenza'!$A$29:$B$37</c:f>
              <c:multiLvlStrCache/>
            </c:multiLvlStrRef>
          </c:cat>
          <c:val>
            <c:numRef>
              <c:f>'previsioni di competenza'!$E$29:$E$37</c:f>
              <c:numCache>
                <c:ptCount val="4"/>
                <c:pt idx="0">
                  <c:v>0</c:v>
                </c:pt>
                <c:pt idx="1">
                  <c:v>0</c:v>
                </c:pt>
                <c:pt idx="2">
                  <c:v>0</c:v>
                </c:pt>
                <c:pt idx="3">
                  <c:v>0</c:v>
                </c:pt>
              </c:numCache>
            </c:numRef>
          </c:val>
        </c:ser>
        <c:ser>
          <c:idx val="3"/>
          <c:order val="3"/>
          <c:tx>
            <c:strRef>
              <c:f>'previsioni di competenza'!$F$27:$F$28</c:f>
              <c:strCache>
                <c:ptCount val="1"/>
                <c:pt idx="0">
                  <c:v>Previsione 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525" b="0" i="0" u="none" baseline="0">
                    <a:latin typeface="Arial"/>
                    <a:ea typeface="Arial"/>
                    <a:cs typeface="Arial"/>
                  </a:defRPr>
                </a:pPr>
              </a:p>
            </c:txPr>
            <c:dLblPos val="outEnd"/>
            <c:showLegendKey val="0"/>
            <c:showVal val="1"/>
            <c:showBubbleSize val="0"/>
            <c:showCatName val="0"/>
            <c:showSerName val="0"/>
            <c:showPercent val="0"/>
          </c:dLbls>
          <c:cat>
            <c:multiLvlStrRef>
              <c:f>'previsioni di competenza'!$A$29:$B$37</c:f>
              <c:multiLvlStrCache/>
            </c:multiLvlStrRef>
          </c:cat>
          <c:val>
            <c:numRef>
              <c:f>'previsioni di competenza'!$F$29:$F$37</c:f>
              <c:numCache>
                <c:ptCount val="4"/>
                <c:pt idx="0">
                  <c:v>0</c:v>
                </c:pt>
                <c:pt idx="1">
                  <c:v>0</c:v>
                </c:pt>
                <c:pt idx="2">
                  <c:v>0</c:v>
                </c:pt>
                <c:pt idx="3">
                  <c:v>0</c:v>
                </c:pt>
              </c:numCache>
            </c:numRef>
          </c:val>
        </c:ser>
        <c:axId val="65345521"/>
        <c:axId val="51238778"/>
      </c:barChart>
      <c:catAx>
        <c:axId val="65345521"/>
        <c:scaling>
          <c:orientation val="minMax"/>
        </c:scaling>
        <c:axPos val="b"/>
        <c:title>
          <c:tx>
            <c:rich>
              <a:bodyPr vert="horz" rot="0" anchor="ctr"/>
              <a:lstStyle/>
              <a:p>
                <a:pPr algn="ctr">
                  <a:defRPr/>
                </a:pPr>
                <a:r>
                  <a:rPr lang="en-US" cap="none" sz="975" b="1" i="0" u="none" baseline="0">
                    <a:latin typeface="Arial"/>
                    <a:ea typeface="Arial"/>
                    <a:cs typeface="Arial"/>
                  </a:rPr>
                  <a:t>TITOLI</a:t>
                </a:r>
              </a:p>
            </c:rich>
          </c:tx>
          <c:layout/>
          <c:overlay val="0"/>
          <c:spPr>
            <a:noFill/>
            <a:ln>
              <a:noFill/>
            </a:ln>
          </c:spPr>
        </c:title>
        <c:delete val="0"/>
        <c:numFmt formatCode="General" sourceLinked="1"/>
        <c:majorTickMark val="out"/>
        <c:minorTickMark val="none"/>
        <c:tickLblPos val="nextTo"/>
        <c:txPr>
          <a:bodyPr vert="horz" rot="-2760000"/>
          <a:lstStyle/>
          <a:p>
            <a:pPr>
              <a:defRPr lang="en-US" cap="none" sz="525" b="0" i="0" u="none" baseline="0">
                <a:latin typeface="Arial"/>
                <a:ea typeface="Arial"/>
                <a:cs typeface="Arial"/>
              </a:defRPr>
            </a:pPr>
          </a:p>
        </c:txPr>
        <c:crossAx val="51238778"/>
        <c:crosses val="autoZero"/>
        <c:auto val="1"/>
        <c:lblOffset val="100"/>
        <c:noMultiLvlLbl val="0"/>
      </c:catAx>
      <c:valAx>
        <c:axId val="51238778"/>
        <c:scaling>
          <c:orientation val="minMax"/>
        </c:scaling>
        <c:axPos val="l"/>
        <c:title>
          <c:tx>
            <c:rich>
              <a:bodyPr vert="horz" rot="-5400000" anchor="ctr"/>
              <a:lstStyle/>
              <a:p>
                <a:pPr algn="ctr">
                  <a:defRPr/>
                </a:pPr>
                <a:r>
                  <a:rPr lang="en-US" cap="none" sz="975" b="1" i="0" u="none" baseline="0">
                    <a:latin typeface="Arial"/>
                    <a:ea typeface="Arial"/>
                    <a:cs typeface="Arial"/>
                  </a:rPr>
                  <a:t>LIRE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25" b="0" i="0" u="none" baseline="0">
                <a:latin typeface="Arial"/>
                <a:ea typeface="Arial"/>
                <a:cs typeface="Arial"/>
              </a:defRPr>
            </a:pPr>
          </a:p>
        </c:txPr>
        <c:crossAx val="65345521"/>
        <c:crossesAt val="1"/>
        <c:crossBetween val="between"/>
        <c:dispUnits/>
      </c:valAx>
      <c:spPr>
        <a:solidFill>
          <a:srgbClr val="C0C0C0"/>
        </a:solidFill>
        <a:ln w="12700">
          <a:solidFill>
            <a:srgbClr val="808080"/>
          </a:solidFill>
        </a:ln>
      </c:spPr>
    </c:plotArea>
    <c:legend>
      <c:legendPos val="r"/>
      <c:legendEntry>
        <c:idx val="0"/>
        <c:txPr>
          <a:bodyPr vert="horz" rot="0"/>
          <a:lstStyle/>
          <a:p>
            <a:pPr>
              <a:defRPr lang="en-US" cap="none" sz="500" b="0" i="0" u="none" baseline="0">
                <a:latin typeface="Arial"/>
                <a:ea typeface="Arial"/>
                <a:cs typeface="Arial"/>
              </a:defRPr>
            </a:pPr>
          </a:p>
        </c:txPr>
      </c:legendEntry>
      <c:legendEntry>
        <c:idx val="1"/>
        <c:txPr>
          <a:bodyPr vert="horz" rot="0"/>
          <a:lstStyle/>
          <a:p>
            <a:pPr>
              <a:defRPr lang="en-US" cap="none" sz="500" b="0" i="0" u="none" baseline="0">
                <a:latin typeface="Arial"/>
                <a:ea typeface="Arial"/>
                <a:cs typeface="Arial"/>
              </a:defRPr>
            </a:pPr>
          </a:p>
        </c:txPr>
      </c:legendEntry>
      <c:legendEntry>
        <c:idx val="2"/>
        <c:txPr>
          <a:bodyPr vert="horz" rot="0"/>
          <a:lstStyle/>
          <a:p>
            <a:pPr>
              <a:defRPr lang="en-US" cap="none" sz="500" b="0" i="0" u="none" baseline="0">
                <a:latin typeface="Arial"/>
                <a:ea typeface="Arial"/>
                <a:cs typeface="Arial"/>
              </a:defRPr>
            </a:pPr>
          </a:p>
        </c:txPr>
      </c:legendEntry>
      <c:legendEntry>
        <c:idx val="3"/>
        <c:txPr>
          <a:bodyPr vert="horz" rot="0"/>
          <a:lstStyle/>
          <a:p>
            <a:pPr>
              <a:defRPr lang="en-US" cap="none" sz="500" b="0" i="0" u="none" baseline="0">
                <a:latin typeface="Arial"/>
                <a:ea typeface="Arial"/>
                <a:cs typeface="Arial"/>
              </a:defRPr>
            </a:pPr>
          </a:p>
        </c:txPr>
      </c:legendEntry>
      <c:layout>
        <c:manualLayout>
          <c:xMode val="edge"/>
          <c:yMode val="edge"/>
          <c:x val="0.8835"/>
          <c:y val="0"/>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10475"/>
          <c:w val="0.93"/>
          <c:h val="0.89525"/>
        </c:manualLayout>
      </c:layout>
      <c:barChart>
        <c:barDir val="col"/>
        <c:grouping val="clustered"/>
        <c:varyColors val="0"/>
        <c:ser>
          <c:idx val="0"/>
          <c:order val="0"/>
          <c:tx>
            <c:strRef>
              <c:f>'entrate tributarie'!$C$1:$C$2</c:f>
              <c:strCache>
                <c:ptCount val="1"/>
                <c:pt idx="0">
                  <c:v>Rendiconto 1999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675" b="0" i="0" u="none" baseline="0">
                    <a:latin typeface="Arial"/>
                    <a:ea typeface="Arial"/>
                    <a:cs typeface="Arial"/>
                  </a:defRPr>
                </a:pPr>
              </a:p>
            </c:txPr>
            <c:dLblPos val="outEnd"/>
            <c:showLegendKey val="0"/>
            <c:showVal val="1"/>
            <c:showBubbleSize val="0"/>
            <c:showCatName val="0"/>
            <c:showSerName val="0"/>
            <c:showPercent val="0"/>
          </c:dLbls>
          <c:cat>
            <c:multiLvlStrRef>
              <c:f>'entrate tributarie'!$A$3:$B$31</c:f>
              <c:multiLvlStrCache/>
            </c:multiLvlStrRef>
          </c:cat>
          <c:val>
            <c:numRef>
              <c:f>'entrate tributarie'!$C$3:$C$31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'entrate tributarie'!$D$1:$D$2</c:f>
              <c:strCache>
                <c:ptCount val="1"/>
                <c:pt idx="0">
                  <c:v>Previsione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675" b="0" i="0" u="none" baseline="0">
                    <a:latin typeface="Arial"/>
                    <a:ea typeface="Arial"/>
                    <a:cs typeface="Arial"/>
                  </a:defRPr>
                </a:pPr>
              </a:p>
            </c:txPr>
            <c:dLblPos val="outEnd"/>
            <c:showLegendKey val="0"/>
            <c:showVal val="1"/>
            <c:showBubbleSize val="0"/>
            <c:showCatName val="0"/>
            <c:showSerName val="0"/>
            <c:showPercent val="0"/>
          </c:dLbls>
          <c:cat>
            <c:multiLvlStrRef>
              <c:f>'entrate tributarie'!$A$3:$B$31</c:f>
              <c:multiLvlStrCache/>
            </c:multiLvlStrRef>
          </c:cat>
          <c:val>
            <c:numRef>
              <c:f>'entrate tributarie'!$D$3:$D$31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'entrate tributarie'!$E$1:$E$2</c:f>
              <c:strCache>
                <c:ptCount val="1"/>
                <c:pt idx="0">
                  <c:v>Assestato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675" b="0" i="0" u="none" baseline="0">
                    <a:latin typeface="Arial"/>
                    <a:ea typeface="Arial"/>
                    <a:cs typeface="Arial"/>
                  </a:defRPr>
                </a:pPr>
              </a:p>
            </c:txPr>
            <c:dLblPos val="outEnd"/>
            <c:showLegendKey val="0"/>
            <c:showVal val="1"/>
            <c:showBubbleSize val="0"/>
            <c:showCatName val="0"/>
            <c:showSerName val="0"/>
            <c:showPercent val="0"/>
          </c:dLbls>
          <c:cat>
            <c:multiLvlStrRef>
              <c:f>'entrate tributarie'!$A$3:$B$31</c:f>
              <c:multiLvlStrCache/>
            </c:multiLvlStrRef>
          </c:cat>
          <c:val>
            <c:numRef>
              <c:f>'entrate tributarie'!$E$3:$E$31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'entrate tributarie'!$F$1:$F$2</c:f>
              <c:strCache>
                <c:ptCount val="1"/>
                <c:pt idx="0">
                  <c:v>Previsione 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675" b="0" i="0" u="none" baseline="0">
                    <a:latin typeface="Arial"/>
                    <a:ea typeface="Arial"/>
                    <a:cs typeface="Arial"/>
                  </a:defRPr>
                </a:pPr>
              </a:p>
            </c:txPr>
            <c:dLblPos val="outEnd"/>
            <c:showLegendKey val="0"/>
            <c:showVal val="1"/>
            <c:showBubbleSize val="0"/>
            <c:showCatName val="0"/>
            <c:showSerName val="0"/>
            <c:showPercent val="0"/>
          </c:dLbls>
          <c:cat>
            <c:multiLvlStrRef>
              <c:f>'entrate tributarie'!$A$3:$B$31</c:f>
              <c:multiLvlStrCache/>
            </c:multiLvlStrRef>
          </c:cat>
          <c:val>
            <c:numRef>
              <c:f>'entrate tributarie'!$F$3:$F$31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8495819"/>
        <c:axId val="56700324"/>
      </c:barChart>
      <c:catAx>
        <c:axId val="58495819"/>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6700324"/>
        <c:crosses val="autoZero"/>
        <c:auto val="1"/>
        <c:lblOffset val="100"/>
        <c:noMultiLvlLbl val="0"/>
      </c:catAx>
      <c:valAx>
        <c:axId val="56700324"/>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495819"/>
        <c:crossesAt val="1"/>
        <c:crossBetween val="between"/>
        <c:dispUnits/>
      </c:valAx>
      <c:spPr>
        <a:solidFill>
          <a:srgbClr val="C0C0C0"/>
        </a:solidFill>
        <a:ln w="12700">
          <a:solidFill>
            <a:srgbClr val="808080"/>
          </a:solidFill>
        </a:ln>
      </c:spPr>
    </c:plotArea>
    <c:legend>
      <c:legendPos val="r"/>
      <c:layout>
        <c:manualLayout>
          <c:xMode val="edge"/>
          <c:yMode val="edge"/>
          <c:x val="0"/>
          <c:y val="0.801"/>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ENTRATE DA TRASFERIMENTI</a:t>
            </a:r>
          </a:p>
        </c:rich>
      </c:tx>
      <c:layout/>
      <c:spPr>
        <a:noFill/>
        <a:ln>
          <a:noFill/>
        </a:ln>
      </c:spPr>
    </c:title>
    <c:plotArea>
      <c:layout>
        <c:manualLayout>
          <c:xMode val="edge"/>
          <c:yMode val="edge"/>
          <c:x val="0.02025"/>
          <c:y val="0.0575"/>
          <c:w val="0.895"/>
          <c:h val="0.91925"/>
        </c:manualLayout>
      </c:layout>
      <c:barChart>
        <c:barDir val="col"/>
        <c:grouping val="clustered"/>
        <c:varyColors val="0"/>
        <c:ser>
          <c:idx val="0"/>
          <c:order val="0"/>
          <c:tx>
            <c:strRef>
              <c:f>'entrate da trasferimenti'!$C$3:$C$5</c:f>
              <c:strCache>
                <c:ptCount val="1"/>
                <c:pt idx="0">
                  <c:v>Rendiconto 1999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900" b="0" i="0" u="none" baseline="0">
                    <a:latin typeface="Arial"/>
                    <a:ea typeface="Arial"/>
                    <a:cs typeface="Arial"/>
                  </a:defRPr>
                </a:pPr>
              </a:p>
            </c:txPr>
            <c:dLblPos val="outEnd"/>
            <c:showLegendKey val="0"/>
            <c:showVal val="1"/>
            <c:showBubbleSize val="0"/>
            <c:showCatName val="0"/>
            <c:showSerName val="0"/>
            <c:showPercent val="0"/>
          </c:dLbls>
          <c:cat>
            <c:multiLvlStrRef>
              <c:f>'entrate da trasferimenti'!$A$6:$B$14</c:f>
              <c:multiLvlStrCache/>
            </c:multiLvlStrRef>
          </c:cat>
          <c:val>
            <c:numRef>
              <c:f>'entrate da trasferimenti'!$C$6:$C$14</c:f>
              <c:numCache>
                <c:ptCount val="5"/>
                <c:pt idx="0">
                  <c:v>0</c:v>
                </c:pt>
                <c:pt idx="1">
                  <c:v>0</c:v>
                </c:pt>
                <c:pt idx="2">
                  <c:v>0</c:v>
                </c:pt>
                <c:pt idx="3">
                  <c:v>0</c:v>
                </c:pt>
                <c:pt idx="4">
                  <c:v>0</c:v>
                </c:pt>
              </c:numCache>
            </c:numRef>
          </c:val>
        </c:ser>
        <c:ser>
          <c:idx val="1"/>
          <c:order val="1"/>
          <c:tx>
            <c:strRef>
              <c:f>'entrate da trasferimenti'!$D$3:$D$5</c:f>
              <c:strCache>
                <c:ptCount val="1"/>
                <c:pt idx="0">
                  <c:v>Previsione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900" b="0" i="0" u="none" baseline="0">
                    <a:latin typeface="Arial"/>
                    <a:ea typeface="Arial"/>
                    <a:cs typeface="Arial"/>
                  </a:defRPr>
                </a:pPr>
              </a:p>
            </c:txPr>
            <c:dLblPos val="outEnd"/>
            <c:showLegendKey val="0"/>
            <c:showVal val="1"/>
            <c:showBubbleSize val="0"/>
            <c:showCatName val="0"/>
            <c:showSerName val="0"/>
            <c:showPercent val="0"/>
          </c:dLbls>
          <c:cat>
            <c:multiLvlStrRef>
              <c:f>'entrate da trasferimenti'!$A$6:$B$14</c:f>
              <c:multiLvlStrCache/>
            </c:multiLvlStrRef>
          </c:cat>
          <c:val>
            <c:numRef>
              <c:f>'entrate da trasferimenti'!$D$6:$D$14</c:f>
              <c:numCache>
                <c:ptCount val="5"/>
                <c:pt idx="0">
                  <c:v>0</c:v>
                </c:pt>
                <c:pt idx="1">
                  <c:v>0</c:v>
                </c:pt>
                <c:pt idx="2">
                  <c:v>0</c:v>
                </c:pt>
                <c:pt idx="3">
                  <c:v>0</c:v>
                </c:pt>
                <c:pt idx="4">
                  <c:v>0</c:v>
                </c:pt>
              </c:numCache>
            </c:numRef>
          </c:val>
        </c:ser>
        <c:ser>
          <c:idx val="2"/>
          <c:order val="2"/>
          <c:tx>
            <c:strRef>
              <c:f>'entrate da trasferimenti'!$E$3:$E$5</c:f>
              <c:strCache>
                <c:ptCount val="1"/>
                <c:pt idx="0">
                  <c:v>Assestato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900" b="0" i="0" u="none" baseline="0">
                    <a:latin typeface="Arial"/>
                    <a:ea typeface="Arial"/>
                    <a:cs typeface="Arial"/>
                  </a:defRPr>
                </a:pPr>
              </a:p>
            </c:txPr>
            <c:dLblPos val="outEnd"/>
            <c:showLegendKey val="0"/>
            <c:showVal val="1"/>
            <c:showBubbleSize val="0"/>
            <c:showCatName val="0"/>
            <c:showSerName val="0"/>
            <c:showPercent val="0"/>
          </c:dLbls>
          <c:cat>
            <c:multiLvlStrRef>
              <c:f>'entrate da trasferimenti'!$A$6:$B$14</c:f>
              <c:multiLvlStrCache/>
            </c:multiLvlStrRef>
          </c:cat>
          <c:val>
            <c:numRef>
              <c:f>'entrate da trasferimenti'!$E$6:$E$14</c:f>
              <c:numCache>
                <c:ptCount val="5"/>
                <c:pt idx="0">
                  <c:v>0</c:v>
                </c:pt>
                <c:pt idx="1">
                  <c:v>0</c:v>
                </c:pt>
                <c:pt idx="2">
                  <c:v>0</c:v>
                </c:pt>
                <c:pt idx="3">
                  <c:v>0</c:v>
                </c:pt>
                <c:pt idx="4">
                  <c:v>0</c:v>
                </c:pt>
              </c:numCache>
            </c:numRef>
          </c:val>
        </c:ser>
        <c:ser>
          <c:idx val="3"/>
          <c:order val="3"/>
          <c:tx>
            <c:strRef>
              <c:f>'entrate da trasferimenti'!$F$3:$F$5</c:f>
              <c:strCache>
                <c:ptCount val="1"/>
                <c:pt idx="0">
                  <c:v>Previsione 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lstStyle/>
              <a:p>
                <a:pPr algn="r">
                  <a:defRPr lang="en-US" cap="none" sz="900" b="0" i="0" u="none" baseline="0">
                    <a:latin typeface="Arial"/>
                    <a:ea typeface="Arial"/>
                    <a:cs typeface="Arial"/>
                  </a:defRPr>
                </a:pPr>
              </a:p>
            </c:txPr>
            <c:dLblPos val="outEnd"/>
            <c:showLegendKey val="0"/>
            <c:showVal val="1"/>
            <c:showBubbleSize val="0"/>
            <c:showCatName val="0"/>
            <c:showSerName val="0"/>
            <c:showPercent val="0"/>
          </c:dLbls>
          <c:cat>
            <c:multiLvlStrRef>
              <c:f>'entrate da trasferimenti'!$A$6:$B$14</c:f>
              <c:multiLvlStrCache/>
            </c:multiLvlStrRef>
          </c:cat>
          <c:val>
            <c:numRef>
              <c:f>'entrate da trasferimenti'!$F$6:$F$14</c:f>
              <c:numCache>
                <c:ptCount val="5"/>
                <c:pt idx="0">
                  <c:v>0</c:v>
                </c:pt>
                <c:pt idx="1">
                  <c:v>0</c:v>
                </c:pt>
                <c:pt idx="2">
                  <c:v>0</c:v>
                </c:pt>
                <c:pt idx="3">
                  <c:v>0</c:v>
                </c:pt>
                <c:pt idx="4">
                  <c:v>0</c:v>
                </c:pt>
              </c:numCache>
            </c:numRef>
          </c:val>
        </c:ser>
        <c:axId val="40540869"/>
        <c:axId val="29323502"/>
      </c:barChart>
      <c:catAx>
        <c:axId val="40540869"/>
        <c:scaling>
          <c:orientation val="minMax"/>
        </c:scaling>
        <c:axPos val="b"/>
        <c:title>
          <c:tx>
            <c:rich>
              <a:bodyPr vert="horz" rot="0" anchor="ctr"/>
              <a:lstStyle/>
              <a:p>
                <a:pPr algn="ctr">
                  <a:defRPr/>
                </a:pPr>
                <a:r>
                  <a:rPr lang="en-US" cap="none" sz="1025" b="1" i="0" u="none" baseline="0">
                    <a:latin typeface="Arial"/>
                    <a:ea typeface="Arial"/>
                    <a:cs typeface="Arial"/>
                  </a:rPr>
                  <a:t>CONTRIBUTI</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700" b="0" i="0" u="none" baseline="0">
                <a:latin typeface="Arial"/>
                <a:ea typeface="Arial"/>
                <a:cs typeface="Arial"/>
              </a:defRPr>
            </a:pPr>
          </a:p>
        </c:txPr>
        <c:crossAx val="29323502"/>
        <c:crosses val="autoZero"/>
        <c:auto val="1"/>
        <c:lblOffset val="100"/>
        <c:noMultiLvlLbl val="0"/>
      </c:catAx>
      <c:valAx>
        <c:axId val="29323502"/>
        <c:scaling>
          <c:orientation val="minMax"/>
        </c:scaling>
        <c:axPos val="l"/>
        <c:title>
          <c:tx>
            <c:rich>
              <a:bodyPr vert="horz" rot="-5400000" anchor="ctr"/>
              <a:lstStyle/>
              <a:p>
                <a:pPr algn="ctr">
                  <a:defRPr/>
                </a:pPr>
                <a:r>
                  <a:rPr lang="en-US" cap="none" sz="1025" b="1" i="0" u="none" baseline="0">
                    <a:latin typeface="Arial"/>
                    <a:ea typeface="Arial"/>
                    <a:cs typeface="Arial"/>
                  </a:rPr>
                  <a:t>LIRE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40540869"/>
        <c:crossesAt val="1"/>
        <c:crossBetween val="between"/>
        <c:dispUnits/>
      </c:valAx>
      <c:spPr>
        <a:solidFill>
          <a:srgbClr val="C0C0C0"/>
        </a:solidFill>
        <a:ln w="12700">
          <a:solidFill>
            <a:srgbClr val="808080"/>
          </a:solidFill>
        </a:ln>
      </c:spPr>
    </c:plotArea>
    <c:legend>
      <c:legendPos val="r"/>
      <c:layout>
        <c:manualLayout>
          <c:xMode val="edge"/>
          <c:yMode val="edge"/>
          <c:x val="0.81475"/>
          <c:y val="0.85475"/>
          <c:w val="0.1375"/>
          <c:h val="0.145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6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ENTRATE EXTRATRIBUTARIE</a:t>
            </a:r>
          </a:p>
        </c:rich>
      </c:tx>
      <c:layout>
        <c:manualLayout>
          <c:xMode val="factor"/>
          <c:yMode val="factor"/>
          <c:x val="0.0025"/>
          <c:y val="-0.0205"/>
        </c:manualLayout>
      </c:layout>
      <c:spPr>
        <a:noFill/>
        <a:ln>
          <a:noFill/>
        </a:ln>
      </c:spPr>
    </c:title>
    <c:plotArea>
      <c:layout>
        <c:manualLayout>
          <c:xMode val="edge"/>
          <c:yMode val="edge"/>
          <c:x val="0.0315"/>
          <c:y val="0.02175"/>
          <c:w val="0.8655"/>
          <c:h val="0.97825"/>
        </c:manualLayout>
      </c:layout>
      <c:barChart>
        <c:barDir val="col"/>
        <c:grouping val="clustered"/>
        <c:varyColors val="0"/>
        <c:ser>
          <c:idx val="0"/>
          <c:order val="0"/>
          <c:tx>
            <c:strRef>
              <c:f>'entrate extratributarie'!$C$3:$C$5</c:f>
              <c:strCache>
                <c:ptCount val="1"/>
                <c:pt idx="0">
                  <c:v>Rendiconto 1999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500" b="0" i="0" u="none" baseline="0">
                    <a:latin typeface="Arial"/>
                    <a:ea typeface="Arial"/>
                    <a:cs typeface="Arial"/>
                  </a:defRPr>
                </a:pPr>
              </a:p>
            </c:txPr>
            <c:dLblPos val="outEnd"/>
            <c:showLegendKey val="0"/>
            <c:showVal val="1"/>
            <c:showBubbleSize val="0"/>
            <c:showCatName val="0"/>
            <c:showSerName val="0"/>
            <c:showPercent val="0"/>
          </c:dLbls>
          <c:cat>
            <c:multiLvlStrRef>
              <c:f>'entrate extratributarie'!$A$6:$B$14</c:f>
              <c:multiLvlStrCache/>
            </c:multiLvlStrRef>
          </c:cat>
          <c:val>
            <c:numRef>
              <c:f>'entrate extratributarie'!$C$6:$C$14</c:f>
              <c:numCache>
                <c:ptCount val="5"/>
                <c:pt idx="0">
                  <c:v>0</c:v>
                </c:pt>
                <c:pt idx="1">
                  <c:v>0</c:v>
                </c:pt>
                <c:pt idx="2">
                  <c:v>0</c:v>
                </c:pt>
                <c:pt idx="3">
                  <c:v>0</c:v>
                </c:pt>
                <c:pt idx="4">
                  <c:v>0</c:v>
                </c:pt>
              </c:numCache>
            </c:numRef>
          </c:val>
        </c:ser>
        <c:ser>
          <c:idx val="1"/>
          <c:order val="1"/>
          <c:tx>
            <c:strRef>
              <c:f>'entrate extratributarie'!$D$3:$D$5</c:f>
              <c:strCache>
                <c:ptCount val="1"/>
                <c:pt idx="0">
                  <c:v>Previsione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500" b="0" i="0" u="none" baseline="0">
                    <a:latin typeface="Arial"/>
                    <a:ea typeface="Arial"/>
                    <a:cs typeface="Arial"/>
                  </a:defRPr>
                </a:pPr>
              </a:p>
            </c:txPr>
            <c:dLblPos val="outEnd"/>
            <c:showLegendKey val="0"/>
            <c:showVal val="1"/>
            <c:showBubbleSize val="0"/>
            <c:showCatName val="0"/>
            <c:showSerName val="0"/>
            <c:showPercent val="0"/>
          </c:dLbls>
          <c:cat>
            <c:multiLvlStrRef>
              <c:f>'entrate extratributarie'!$A$6:$B$14</c:f>
              <c:multiLvlStrCache/>
            </c:multiLvlStrRef>
          </c:cat>
          <c:val>
            <c:numRef>
              <c:f>'entrate extratributarie'!$D$6:$D$14</c:f>
              <c:numCache>
                <c:ptCount val="5"/>
                <c:pt idx="0">
                  <c:v>0</c:v>
                </c:pt>
                <c:pt idx="1">
                  <c:v>0</c:v>
                </c:pt>
                <c:pt idx="2">
                  <c:v>0</c:v>
                </c:pt>
                <c:pt idx="3">
                  <c:v>0</c:v>
                </c:pt>
                <c:pt idx="4">
                  <c:v>0</c:v>
                </c:pt>
              </c:numCache>
            </c:numRef>
          </c:val>
        </c:ser>
        <c:ser>
          <c:idx val="2"/>
          <c:order val="2"/>
          <c:tx>
            <c:strRef>
              <c:f>'entrate extratributarie'!$E$3:$E$5</c:f>
              <c:strCache>
                <c:ptCount val="1"/>
                <c:pt idx="0">
                  <c:v>Assestato 2000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500" b="0" i="0" u="none" baseline="0">
                    <a:latin typeface="Arial"/>
                    <a:ea typeface="Arial"/>
                    <a:cs typeface="Arial"/>
                  </a:defRPr>
                </a:pPr>
              </a:p>
            </c:txPr>
            <c:dLblPos val="outEnd"/>
            <c:showLegendKey val="0"/>
            <c:showVal val="1"/>
            <c:showBubbleSize val="0"/>
            <c:showCatName val="0"/>
            <c:showSerName val="0"/>
            <c:showPercent val="0"/>
          </c:dLbls>
          <c:cat>
            <c:multiLvlStrRef>
              <c:f>'entrate extratributarie'!$A$6:$B$14</c:f>
              <c:multiLvlStrCache/>
            </c:multiLvlStrRef>
          </c:cat>
          <c:val>
            <c:numRef>
              <c:f>'entrate extratributarie'!$E$6:$E$14</c:f>
              <c:numCache>
                <c:ptCount val="5"/>
                <c:pt idx="0">
                  <c:v>0</c:v>
                </c:pt>
                <c:pt idx="1">
                  <c:v>0</c:v>
                </c:pt>
                <c:pt idx="2">
                  <c:v>0</c:v>
                </c:pt>
                <c:pt idx="3">
                  <c:v>0</c:v>
                </c:pt>
                <c:pt idx="4">
                  <c:v>0</c:v>
                </c:pt>
              </c:numCache>
            </c:numRef>
          </c:val>
        </c:ser>
        <c:ser>
          <c:idx val="3"/>
          <c:order val="3"/>
          <c:tx>
            <c:strRef>
              <c:f>'entrate extratributarie'!$F$3:$F$5</c:f>
              <c:strCache>
                <c:ptCount val="1"/>
                <c:pt idx="0">
                  <c:v>Previsione 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500" b="0" i="0" u="none" baseline="0">
                    <a:latin typeface="Arial"/>
                    <a:ea typeface="Arial"/>
                    <a:cs typeface="Arial"/>
                  </a:defRPr>
                </a:pPr>
              </a:p>
            </c:txPr>
            <c:dLblPos val="outEnd"/>
            <c:showLegendKey val="0"/>
            <c:showVal val="1"/>
            <c:showBubbleSize val="0"/>
            <c:showCatName val="0"/>
            <c:showSerName val="0"/>
            <c:showPercent val="0"/>
          </c:dLbls>
          <c:cat>
            <c:multiLvlStrRef>
              <c:f>'entrate extratributarie'!$A$6:$B$14</c:f>
              <c:multiLvlStrCache/>
            </c:multiLvlStrRef>
          </c:cat>
          <c:val>
            <c:numRef>
              <c:f>'entrate extratributarie'!$F$6:$F$14</c:f>
              <c:numCache>
                <c:ptCount val="5"/>
                <c:pt idx="0">
                  <c:v>0</c:v>
                </c:pt>
                <c:pt idx="1">
                  <c:v>0</c:v>
                </c:pt>
                <c:pt idx="2">
                  <c:v>0</c:v>
                </c:pt>
                <c:pt idx="3">
                  <c:v>0</c:v>
                </c:pt>
                <c:pt idx="4">
                  <c:v>0</c:v>
                </c:pt>
              </c:numCache>
            </c:numRef>
          </c:val>
        </c:ser>
        <c:axId val="62584927"/>
        <c:axId val="26393432"/>
      </c:barChart>
      <c:catAx>
        <c:axId val="62584927"/>
        <c:scaling>
          <c:orientation val="minMax"/>
        </c:scaling>
        <c:axPos val="b"/>
        <c:title>
          <c:tx>
            <c:rich>
              <a:bodyPr vert="horz" rot="0" anchor="ctr"/>
              <a:lstStyle/>
              <a:p>
                <a:pPr algn="ctr">
                  <a:defRPr/>
                </a:pPr>
                <a:r>
                  <a:rPr lang="en-US" cap="none" sz="500" b="1" i="0" u="none" baseline="0">
                    <a:latin typeface="Arial"/>
                    <a:ea typeface="Arial"/>
                    <a:cs typeface="Arial"/>
                  </a:rPr>
                  <a:t>CATEGORIE</a:t>
                </a:r>
              </a:p>
            </c:rich>
          </c:tx>
          <c:layout/>
          <c:overlay val="0"/>
          <c:spPr>
            <a:noFill/>
            <a:ln>
              <a:noFill/>
            </a:ln>
          </c:spPr>
        </c:title>
        <c:delete val="0"/>
        <c:numFmt formatCode="General" sourceLinked="1"/>
        <c:majorTickMark val="out"/>
        <c:minorTickMark val="none"/>
        <c:tickLblPos val="nextTo"/>
        <c:txPr>
          <a:bodyPr vert="horz" rot="-1800000"/>
          <a:lstStyle/>
          <a:p>
            <a:pPr>
              <a:defRPr lang="en-US" cap="none" sz="500" b="0" i="0" u="none" baseline="0">
                <a:latin typeface="Arial"/>
                <a:ea typeface="Arial"/>
                <a:cs typeface="Arial"/>
              </a:defRPr>
            </a:pPr>
          </a:p>
        </c:txPr>
        <c:crossAx val="26393432"/>
        <c:crosses val="autoZero"/>
        <c:auto val="1"/>
        <c:lblOffset val="100"/>
        <c:noMultiLvlLbl val="0"/>
      </c:catAx>
      <c:valAx>
        <c:axId val="26393432"/>
        <c:scaling>
          <c:orientation val="minMax"/>
        </c:scaling>
        <c:axPos val="l"/>
        <c:title>
          <c:tx>
            <c:rich>
              <a:bodyPr vert="horz" rot="-5400000" anchor="ctr"/>
              <a:lstStyle/>
              <a:p>
                <a:pPr algn="ctr">
                  <a:defRPr/>
                </a:pPr>
                <a:r>
                  <a:rPr lang="en-US" cap="none" sz="500" b="1" i="0" u="none" baseline="0">
                    <a:latin typeface="Arial"/>
                    <a:ea typeface="Arial"/>
                    <a:cs typeface="Arial"/>
                  </a:rPr>
                  <a:t>LIRE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00" b="0" i="0" u="none" baseline="0">
                <a:latin typeface="Arial"/>
                <a:ea typeface="Arial"/>
                <a:cs typeface="Arial"/>
              </a:defRPr>
            </a:pPr>
          </a:p>
        </c:txPr>
        <c:crossAx val="62584927"/>
        <c:crossesAt val="1"/>
        <c:crossBetween val="between"/>
        <c:dispUnits/>
      </c:valAx>
      <c:spPr>
        <a:solidFill>
          <a:srgbClr val="C0C0C0"/>
        </a:solidFill>
        <a:ln w="12700">
          <a:solidFill>
            <a:srgbClr val="808080"/>
          </a:solidFill>
        </a:ln>
      </c:spPr>
    </c:plotArea>
    <c:legend>
      <c:legendPos val="r"/>
      <c:layout>
        <c:manualLayout>
          <c:xMode val="edge"/>
          <c:yMode val="edge"/>
          <c:x val="0.8945"/>
          <c:y val="0.879"/>
          <c:w val="0.08625"/>
          <c:h val="0.121"/>
        </c:manualLayout>
      </c:layout>
      <c:overlay val="0"/>
      <c:txPr>
        <a:bodyPr vert="horz" rot="0"/>
        <a:lstStyle/>
        <a:p>
          <a:pPr>
            <a:defRPr lang="en-US" cap="none" sz="500" b="0" i="0" u="none" baseline="0">
              <a:latin typeface="Arial"/>
              <a:ea typeface="Arial"/>
              <a:cs typeface="Arial"/>
            </a:defRPr>
          </a:pPr>
        </a:p>
      </c:txPr>
    </c:legend>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ALTRI SERVIZI</a:t>
            </a:r>
          </a:p>
        </c:rich>
      </c:tx>
      <c:layout/>
      <c:spPr>
        <a:noFill/>
        <a:ln>
          <a:noFill/>
        </a:ln>
      </c:spPr>
    </c:title>
    <c:plotArea>
      <c:layout>
        <c:manualLayout>
          <c:xMode val="edge"/>
          <c:yMode val="edge"/>
          <c:x val="0.06725"/>
          <c:y val="0.10875"/>
          <c:w val="0.77975"/>
          <c:h val="0.88275"/>
        </c:manualLayout>
      </c:layout>
      <c:barChart>
        <c:barDir val="col"/>
        <c:grouping val="clustered"/>
        <c:varyColors val="0"/>
        <c:ser>
          <c:idx val="0"/>
          <c:order val="0"/>
          <c:tx>
            <c:strRef>
              <c:f>'altri servizi'!$D$5:$D$6</c:f>
              <c:strCache>
                <c:ptCount val="1"/>
                <c:pt idx="0">
                  <c:v>Entrate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125" b="0" i="0" u="none" baseline="0">
                    <a:latin typeface="Arial"/>
                    <a:ea typeface="Arial"/>
                    <a:cs typeface="Arial"/>
                  </a:defRPr>
                </a:pPr>
              </a:p>
            </c:txPr>
            <c:dLblPos val="outEnd"/>
            <c:showLegendKey val="0"/>
            <c:showVal val="1"/>
            <c:showBubbleSize val="0"/>
            <c:showCatName val="0"/>
            <c:showSerName val="0"/>
            <c:showPercent val="0"/>
          </c:dLbls>
          <c:cat>
            <c:multiLvlStrRef>
              <c:f>'altri servizi'!$B$7:$C$15</c:f>
              <c:multiLvlStrCache/>
            </c:multiLvlStrRef>
          </c:cat>
          <c:val>
            <c:numRef>
              <c:f>'altri servizi'!$D$7:$D$15</c:f>
              <c:numCache/>
            </c:numRef>
          </c:val>
        </c:ser>
        <c:ser>
          <c:idx val="1"/>
          <c:order val="1"/>
          <c:tx>
            <c:strRef>
              <c:f>'altri servizi'!$E$5:$E$6</c:f>
              <c:strCache>
                <c:ptCount val="1"/>
                <c:pt idx="0">
                  <c:v>Spese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125" b="0" i="0" u="none" baseline="0">
                    <a:latin typeface="Arial"/>
                    <a:ea typeface="Arial"/>
                    <a:cs typeface="Arial"/>
                  </a:defRPr>
                </a:pPr>
              </a:p>
            </c:txPr>
            <c:dLblPos val="outEnd"/>
            <c:showLegendKey val="0"/>
            <c:showVal val="1"/>
            <c:showBubbleSize val="0"/>
            <c:showCatName val="0"/>
            <c:showSerName val="0"/>
            <c:showPercent val="0"/>
          </c:dLbls>
          <c:cat>
            <c:multiLvlStrRef>
              <c:f>'altri servizi'!$B$7:$C$15</c:f>
              <c:multiLvlStrCache/>
            </c:multiLvlStrRef>
          </c:cat>
          <c:val>
            <c:numRef>
              <c:f>'altri servizi'!$E$7:$E$15</c:f>
              <c:numCache/>
            </c:numRef>
          </c:val>
        </c:ser>
        <c:axId val="36214297"/>
        <c:axId val="57493218"/>
      </c:barChart>
      <c:catAx>
        <c:axId val="36214297"/>
        <c:scaling>
          <c:orientation val="minMax"/>
        </c:scaling>
        <c:axPos val="b"/>
        <c:title>
          <c:tx>
            <c:rich>
              <a:bodyPr vert="horz" rot="0" anchor="ctr"/>
              <a:lstStyle/>
              <a:p>
                <a:pPr algn="ctr">
                  <a:defRPr/>
                </a:pPr>
                <a:r>
                  <a:rPr lang="en-US" cap="none" sz="1200" b="1" i="0" u="none" baseline="0">
                    <a:latin typeface="Arial"/>
                    <a:ea typeface="Arial"/>
                    <a:cs typeface="Arial"/>
                  </a:rPr>
                  <a:t>SERVIZI</a:t>
                </a:r>
              </a:p>
            </c:rich>
          </c:tx>
          <c:layout>
            <c:manualLayout>
              <c:xMode val="factor"/>
              <c:yMode val="factor"/>
              <c:x val="0.022"/>
              <c:y val="-0.048"/>
            </c:manualLayout>
          </c:layout>
          <c:overlay val="0"/>
          <c:spPr>
            <a:noFill/>
            <a:ln>
              <a:noFill/>
            </a:ln>
          </c:spPr>
        </c:title>
        <c:delete val="0"/>
        <c:numFmt formatCode="General" sourceLinked="1"/>
        <c:majorTickMark val="out"/>
        <c:minorTickMark val="none"/>
        <c:tickLblPos val="nextTo"/>
        <c:txPr>
          <a:bodyPr vert="horz" rot="-2700000"/>
          <a:lstStyle/>
          <a:p>
            <a:pPr>
              <a:defRPr lang="en-US" cap="none" sz="1125" b="0" i="0" u="none" baseline="0">
                <a:latin typeface="Arial"/>
                <a:ea typeface="Arial"/>
                <a:cs typeface="Arial"/>
              </a:defRPr>
            </a:pPr>
          </a:p>
        </c:txPr>
        <c:crossAx val="57493218"/>
        <c:crosses val="autoZero"/>
        <c:auto val="1"/>
        <c:lblOffset val="100"/>
        <c:noMultiLvlLbl val="0"/>
      </c:catAx>
      <c:valAx>
        <c:axId val="57493218"/>
        <c:scaling>
          <c:orientation val="minMax"/>
        </c:scaling>
        <c:axPos val="l"/>
        <c:title>
          <c:tx>
            <c:rich>
              <a:bodyPr vert="horz" rot="-5400000" anchor="ctr"/>
              <a:lstStyle/>
              <a:p>
                <a:pPr algn="ctr">
                  <a:defRPr/>
                </a:pPr>
                <a:r>
                  <a:rPr lang="en-US" cap="none" sz="1200" b="1" i="0" u="none" baseline="0">
                    <a:latin typeface="Arial"/>
                    <a:ea typeface="Arial"/>
                    <a:cs typeface="Arial"/>
                  </a:rPr>
                  <a:t>LIRE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36214297"/>
        <c:crossesAt val="1"/>
        <c:crossBetween val="between"/>
        <c:dispUnits/>
      </c:valAx>
      <c:spPr>
        <a:solidFill>
          <a:srgbClr val="C0C0C0"/>
        </a:solidFill>
        <a:ln w="12700">
          <a:solidFill>
            <a:srgbClr val="808080"/>
          </a:solidFill>
        </a:ln>
      </c:spPr>
    </c:plotArea>
    <c:legend>
      <c:legendPos val="r"/>
      <c:layout>
        <c:manualLayout>
          <c:xMode val="edge"/>
          <c:yMode val="edge"/>
          <c:x val="0.86375"/>
          <c:y val="0.813"/>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0</xdr:row>
      <xdr:rowOff>228600</xdr:rowOff>
    </xdr:from>
    <xdr:to>
      <xdr:col>17</xdr:col>
      <xdr:colOff>381000</xdr:colOff>
      <xdr:row>21</xdr:row>
      <xdr:rowOff>228600</xdr:rowOff>
    </xdr:to>
    <xdr:graphicFrame>
      <xdr:nvGraphicFramePr>
        <xdr:cNvPr id="1" name="Chart 4"/>
        <xdr:cNvGraphicFramePr/>
      </xdr:nvGraphicFramePr>
      <xdr:xfrm>
        <a:off x="6600825" y="228600"/>
        <a:ext cx="5267325" cy="36671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24</xdr:row>
      <xdr:rowOff>28575</xdr:rowOff>
    </xdr:from>
    <xdr:to>
      <xdr:col>17</xdr:col>
      <xdr:colOff>381000</xdr:colOff>
      <xdr:row>41</xdr:row>
      <xdr:rowOff>95250</xdr:rowOff>
    </xdr:to>
    <xdr:graphicFrame>
      <xdr:nvGraphicFramePr>
        <xdr:cNvPr id="2" name="Chart 5"/>
        <xdr:cNvGraphicFramePr/>
      </xdr:nvGraphicFramePr>
      <xdr:xfrm>
        <a:off x="6610350" y="3981450"/>
        <a:ext cx="5257800" cy="29622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34</xdr:row>
      <xdr:rowOff>123825</xdr:rowOff>
    </xdr:from>
    <xdr:to>
      <xdr:col>9</xdr:col>
      <xdr:colOff>352425</xdr:colOff>
      <xdr:row>61</xdr:row>
      <xdr:rowOff>133350</xdr:rowOff>
    </xdr:to>
    <xdr:graphicFrame>
      <xdr:nvGraphicFramePr>
        <xdr:cNvPr id="1" name="Chart 1"/>
        <xdr:cNvGraphicFramePr/>
      </xdr:nvGraphicFramePr>
      <xdr:xfrm>
        <a:off x="47625" y="3514725"/>
        <a:ext cx="8924925" cy="43815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152400</xdr:rowOff>
    </xdr:from>
    <xdr:to>
      <xdr:col>8</xdr:col>
      <xdr:colOff>552450</xdr:colOff>
      <xdr:row>58</xdr:row>
      <xdr:rowOff>152400</xdr:rowOff>
    </xdr:to>
    <xdr:graphicFrame>
      <xdr:nvGraphicFramePr>
        <xdr:cNvPr id="1" name="Chart 1"/>
        <xdr:cNvGraphicFramePr/>
      </xdr:nvGraphicFramePr>
      <xdr:xfrm>
        <a:off x="0" y="3324225"/>
        <a:ext cx="7962900" cy="43719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85725</xdr:rowOff>
    </xdr:from>
    <xdr:to>
      <xdr:col>7</xdr:col>
      <xdr:colOff>0</xdr:colOff>
      <xdr:row>51</xdr:row>
      <xdr:rowOff>152400</xdr:rowOff>
    </xdr:to>
    <xdr:graphicFrame>
      <xdr:nvGraphicFramePr>
        <xdr:cNvPr id="1" name="Chart 1"/>
        <xdr:cNvGraphicFramePr/>
      </xdr:nvGraphicFramePr>
      <xdr:xfrm>
        <a:off x="19050" y="2962275"/>
        <a:ext cx="7562850" cy="3467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0.14525</cdr:x>
      <cdr:y>0.19225</cdr:y>
    </cdr:to>
    <cdr:sp>
      <cdr:nvSpPr>
        <cdr:cNvPr id="1" name="TextBox 1"/>
        <cdr:cNvSpPr txBox="1">
          <a:spLocks noChangeArrowheads="1"/>
        </cdr:cNvSpPr>
      </cdr:nvSpPr>
      <cdr:spPr>
        <a:xfrm>
          <a:off x="0" y="0"/>
          <a:ext cx="676275" cy="5143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Bilancio pluriennale *     
 Entrate Previsione    2001 Previsione      2002 Previsione      2003 Totale triennio
Titolo I L. 28.670.942.000 33.170.942.000 33.170.942.000 95.012.826.000
 E. 14.807.306 17.131.362 17.131.362 49.070.029
Titolo II L. 25.376.141.761 17.819.513.980 18.327.036.813 61.522.692.554
 E. 13.105.683 9.203.011 9.465.125 31.773.819
Titolo III L. 25.548.556.383 26.315.013.075 27.081.469.765 78.945.039.223
 E. 13.194.728 13.590.570 13.986.412 40.771.710
Titolo IV L. 17.856.389.919 390.000.000  18.246.389.919
 E. 9.222.056 201.418  9.423.474
Titolo V L. 67.212.563.802 52.890.000.000 50.500.000.000 170.602.563.802
 E. 34.712.392 27.315.405 26.081.073 88.108.871
Somma ... L. 164.664.593.865 130.585.469.055 129.079.448.578 424.329.511.498
 E. 85.042.166 67.441.766 66.663.972 219.147.904
Avanzo applicato L.    
 E.    
Totale L. 164.664.593.865 130.585.469.055 129.079.448.578 424.329.511.498
 E. 85.042.166 67.441.766 66.663.972 219.147.904
 Spese Previsione      2001 Previsione      2002 Previsione      2003 Totale triennio
Titolo I L. 72.570.216.254 70.280.045.165 71.389.024.688 214.239.286.107
 E. 37.479.389 36.296.614 36.869.354 110.645.357
Titolo II L. 49.068.953.721 17.280.000.000 14.500.000.000 80.848.953.721
 E. 25.342.000 8.924.375 7.488.625 41.755.000
Titolo III L. 43.025.423.890 43.025.423.890 43.190.423.890 129.241.271.670
 E. 22.220.777 22.220.777 22.305.992 66.747.546
Totale L. 164.664.593.865 130.585.469.055 129.079.448.578 424.329.511.498
 E. 85.042.166 67.441.766 66.663.972 219.147.904
</a:t>
          </a:r>
        </a:p>
      </cdr:txBody>
    </cdr:sp>
  </cdr:relSizeAnchor>
  <cdr:relSizeAnchor xmlns:cdr="http://schemas.openxmlformats.org/drawingml/2006/chartDrawing">
    <cdr:from>
      <cdr:x>0</cdr:x>
      <cdr:y>0</cdr:y>
    </cdr:from>
    <cdr:to>
      <cdr:x>0.14525</cdr:x>
      <cdr:y>0.19225</cdr:y>
    </cdr:to>
    <cdr:sp>
      <cdr:nvSpPr>
        <cdr:cNvPr id="2" name="TextBox 2"/>
        <cdr:cNvSpPr txBox="1">
          <a:spLocks noChangeArrowheads="1"/>
        </cdr:cNvSpPr>
      </cdr:nvSpPr>
      <cdr:spPr>
        <a:xfrm>
          <a:off x="0" y="0"/>
          <a:ext cx="676275" cy="5143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Bilancio pluriennale *     
 Entrate Previsione    2001 Previsione      2002 Previsione      2003 Totale triennio
Titolo I L. 28.670.942.000 33.170.942.000 33.170.942.000 95.012.826.000
 E. 14.807.306 17.131.362 17.131.362 49.070.029
Titolo II L. 25.376.141.761 17.819.513.980 18.327.036.813 61.522.692.554
 E. 13.105.683 9.203.011 9.465.125 31.773.819
Titolo III L. 25.548.556.383 26.315.013.075 27.081.469.765 78.945.039.223
 E. 13.194.728 13.590.570 13.986.412 40.771.710
Titolo IV L. 17.856.389.919 390.000.000  18.246.389.919
 E. 9.222.056 201.418  9.423.474
Titolo V L. 67.212.563.802 52.890.000.000 50.500.000.000 170.602.563.802
 E. 34.712.392 27.315.405 26.081.073 88.108.871
Somma ... L. 164.664.593.865 130.585.469.055 129.079.448.578 424.329.511.498
 E. 85.042.166 67.441.766 66.663.972 219.147.904
Avanzo applicato L.    
 E.    
Totale L. 164.664.593.865 130.585.469.055 129.079.448.578 424.329.511.498
 E. 85.042.166 67.441.766 66.663.972 219.147.904
 Spese Previsione      2001 Previsione      2002 Previsione      2003 Totale triennio
Titolo I L. 72.570.216.254 70.280.045.165 71.389.024.688 214.239.286.107
 E. 37.479.389 36.296.614 36.869.354 110.645.357
Titolo II L. 49.068.953.721 17.280.000.000 14.500.000.000 80.848.953.721
 E. 25.342.000 8.924.375 7.488.625 41.755.000
Titolo III L. 43.025.423.890 43.025.423.890 43.190.423.890 129.241.271.670
 E. 22.220.777 22.220.777 22.305.992 66.747.546
Totale L. 164.664.593.865 130.585.469.055 129.079.448.578 424.329.511.498
 E. 85.042.166 67.441.766 66.663.972 219.147.904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4</xdr:row>
      <xdr:rowOff>0</xdr:rowOff>
    </xdr:from>
    <xdr:to>
      <xdr:col>13</xdr:col>
      <xdr:colOff>542925</xdr:colOff>
      <xdr:row>28</xdr:row>
      <xdr:rowOff>161925</xdr:rowOff>
    </xdr:to>
    <xdr:graphicFrame>
      <xdr:nvGraphicFramePr>
        <xdr:cNvPr id="1" name="Chart 1"/>
        <xdr:cNvGraphicFramePr/>
      </xdr:nvGraphicFramePr>
      <xdr:xfrm>
        <a:off x="5810250" y="504825"/>
        <a:ext cx="4657725" cy="2676525"/>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4</xdr:row>
      <xdr:rowOff>0</xdr:rowOff>
    </xdr:from>
    <xdr:to>
      <xdr:col>21</xdr:col>
      <xdr:colOff>390525</xdr:colOff>
      <xdr:row>28</xdr:row>
      <xdr:rowOff>161925</xdr:rowOff>
    </xdr:to>
    <xdr:graphicFrame>
      <xdr:nvGraphicFramePr>
        <xdr:cNvPr id="2" name="Chart 2"/>
        <xdr:cNvGraphicFramePr/>
      </xdr:nvGraphicFramePr>
      <xdr:xfrm>
        <a:off x="10534650" y="504825"/>
        <a:ext cx="4657725" cy="2676525"/>
      </xdr:xfrm>
      <a:graphic>
        <a:graphicData uri="http://schemas.openxmlformats.org/drawingml/2006/chart">
          <c:chart xmlns:c="http://schemas.openxmlformats.org/drawingml/2006/chart" r:id="rId2"/>
        </a:graphicData>
      </a:graphic>
    </xdr:graphicFrame>
    <xdr:clientData/>
  </xdr:twoCellAnchor>
  <xdr:twoCellAnchor>
    <xdr:from>
      <xdr:col>6</xdr:col>
      <xdr:colOff>114300</xdr:colOff>
      <xdr:row>30</xdr:row>
      <xdr:rowOff>0</xdr:rowOff>
    </xdr:from>
    <xdr:to>
      <xdr:col>13</xdr:col>
      <xdr:colOff>552450</xdr:colOff>
      <xdr:row>49</xdr:row>
      <xdr:rowOff>114300</xdr:rowOff>
    </xdr:to>
    <xdr:graphicFrame>
      <xdr:nvGraphicFramePr>
        <xdr:cNvPr id="3" name="Chart 3"/>
        <xdr:cNvGraphicFramePr/>
      </xdr:nvGraphicFramePr>
      <xdr:xfrm>
        <a:off x="5772150" y="3438525"/>
        <a:ext cx="4705350" cy="2619375"/>
      </xdr:xfrm>
      <a:graphic>
        <a:graphicData uri="http://schemas.openxmlformats.org/drawingml/2006/chart">
          <c:chart xmlns:c="http://schemas.openxmlformats.org/drawingml/2006/chart" r:id="rId3"/>
        </a:graphicData>
      </a:graphic>
    </xdr:graphicFrame>
    <xdr:clientData/>
  </xdr:twoCellAnchor>
  <xdr:twoCellAnchor>
    <xdr:from>
      <xdr:col>14</xdr:col>
      <xdr:colOff>9525</xdr:colOff>
      <xdr:row>30</xdr:row>
      <xdr:rowOff>0</xdr:rowOff>
    </xdr:from>
    <xdr:to>
      <xdr:col>21</xdr:col>
      <xdr:colOff>400050</xdr:colOff>
      <xdr:row>49</xdr:row>
      <xdr:rowOff>114300</xdr:rowOff>
    </xdr:to>
    <xdr:graphicFrame>
      <xdr:nvGraphicFramePr>
        <xdr:cNvPr id="4" name="Chart 4"/>
        <xdr:cNvGraphicFramePr/>
      </xdr:nvGraphicFramePr>
      <xdr:xfrm>
        <a:off x="10544175" y="3438525"/>
        <a:ext cx="4657725" cy="26193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31</xdr:row>
      <xdr:rowOff>19050</xdr:rowOff>
    </xdr:from>
    <xdr:to>
      <xdr:col>6</xdr:col>
      <xdr:colOff>238125</xdr:colOff>
      <xdr:row>54</xdr:row>
      <xdr:rowOff>142875</xdr:rowOff>
    </xdr:to>
    <xdr:graphicFrame>
      <xdr:nvGraphicFramePr>
        <xdr:cNvPr id="1" name="Chart 1"/>
        <xdr:cNvGraphicFramePr/>
      </xdr:nvGraphicFramePr>
      <xdr:xfrm>
        <a:off x="142875" y="3067050"/>
        <a:ext cx="7886700" cy="3629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0</xdr:row>
      <xdr:rowOff>19050</xdr:rowOff>
    </xdr:from>
    <xdr:to>
      <xdr:col>16</xdr:col>
      <xdr:colOff>9525</xdr:colOff>
      <xdr:row>18</xdr:row>
      <xdr:rowOff>180975</xdr:rowOff>
    </xdr:to>
    <xdr:graphicFrame>
      <xdr:nvGraphicFramePr>
        <xdr:cNvPr id="1" name="Chart 1"/>
        <xdr:cNvGraphicFramePr/>
      </xdr:nvGraphicFramePr>
      <xdr:xfrm>
        <a:off x="6267450" y="19050"/>
        <a:ext cx="5810250" cy="2476500"/>
      </xdr:xfrm>
      <a:graphic>
        <a:graphicData uri="http://schemas.openxmlformats.org/drawingml/2006/chart">
          <c:chart xmlns:c="http://schemas.openxmlformats.org/drawingml/2006/chart" r:id="rId1"/>
        </a:graphicData>
      </a:graphic>
    </xdr:graphicFrame>
    <xdr:clientData/>
  </xdr:twoCellAnchor>
  <xdr:twoCellAnchor>
    <xdr:from>
      <xdr:col>6</xdr:col>
      <xdr:colOff>295275</xdr:colOff>
      <xdr:row>26</xdr:row>
      <xdr:rowOff>0</xdr:rowOff>
    </xdr:from>
    <xdr:to>
      <xdr:col>16</xdr:col>
      <xdr:colOff>9525</xdr:colOff>
      <xdr:row>48</xdr:row>
      <xdr:rowOff>85725</xdr:rowOff>
    </xdr:to>
    <xdr:graphicFrame>
      <xdr:nvGraphicFramePr>
        <xdr:cNvPr id="2" name="Chart 4"/>
        <xdr:cNvGraphicFramePr/>
      </xdr:nvGraphicFramePr>
      <xdr:xfrm>
        <a:off x="6267450" y="2695575"/>
        <a:ext cx="5810250" cy="2619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0.35875</cdr:x>
      <cdr:y>0.985</cdr:y>
    </cdr:from>
    <cdr:to>
      <cdr:x>0.463</cdr:x>
      <cdr:y>1</cdr:y>
    </cdr:to>
    <cdr:sp>
      <cdr:nvSpPr>
        <cdr:cNvPr id="1" name="TextBox 1"/>
        <cdr:cNvSpPr txBox="1">
          <a:spLocks noChangeArrowheads="1"/>
        </cdr:cNvSpPr>
      </cdr:nvSpPr>
      <cdr:spPr>
        <a:xfrm>
          <a:off x="3105150" y="3667125"/>
          <a:ext cx="904875" cy="228600"/>
        </a:xfrm>
        <a:prstGeom prst="rect">
          <a:avLst/>
        </a:prstGeom>
        <a:noFill/>
        <a:ln w="9525" cmpd="sng">
          <a:noFill/>
        </a:ln>
      </cdr:spPr>
      <cdr:txBody>
        <a:bodyPr vertOverflow="clip" wrap="square"/>
        <a:p>
          <a:pPr algn="ctr">
            <a:defRPr/>
          </a:pPr>
          <a:r>
            <a:rPr lang="en-US" cap="none" sz="900" b="0" i="0" u="none" baseline="0">
              <a:latin typeface="Arial"/>
              <a:ea typeface="Arial"/>
              <a:cs typeface="Arial"/>
            </a:rPr>
            <a:t>Tributi</a:t>
          </a:r>
        </a:p>
      </cdr:txBody>
    </cdr:sp>
  </cdr:relSizeAnchor>
  <cdr:relSizeAnchor xmlns:cdr="http://schemas.openxmlformats.org/drawingml/2006/chartDrawing">
    <cdr:from>
      <cdr:x>0</cdr:x>
      <cdr:y>0</cdr:y>
    </cdr:from>
    <cdr:to>
      <cdr:x>0.045</cdr:x>
      <cdr:y>0.6265</cdr:y>
    </cdr:to>
    <cdr:sp>
      <cdr:nvSpPr>
        <cdr:cNvPr id="2" name="TextBox 2"/>
        <cdr:cNvSpPr txBox="1">
          <a:spLocks noChangeArrowheads="1"/>
        </cdr:cNvSpPr>
      </cdr:nvSpPr>
      <cdr:spPr>
        <a:xfrm>
          <a:off x="0" y="0"/>
          <a:ext cx="390525" cy="2333625"/>
        </a:xfrm>
        <a:prstGeom prst="rect">
          <a:avLst/>
        </a:prstGeom>
        <a:noFill/>
        <a:ln w="9525" cmpd="sng">
          <a:noFill/>
        </a:ln>
      </cdr:spPr>
      <cdr:txBody>
        <a:bodyPr vertOverflow="clip" wrap="square" anchor="ctr" vert="vert270"/>
        <a:p>
          <a:pPr algn="ctr">
            <a:defRPr/>
          </a:pPr>
          <a:r>
            <a:rPr lang="en-US" cap="none" sz="900" b="0" i="0" u="none" baseline="0">
              <a:latin typeface="Arial"/>
              <a:ea typeface="Arial"/>
              <a:cs typeface="Arial"/>
            </a:rPr>
            <a:t>Lire</a:t>
          </a:r>
        </a:p>
      </cdr:txBody>
    </cdr:sp>
  </cdr:relSizeAnchor>
  <cdr:relSizeAnchor xmlns:cdr="http://schemas.openxmlformats.org/drawingml/2006/chartDrawing">
    <cdr:from>
      <cdr:x>0.35875</cdr:x>
      <cdr:y>0.03225</cdr:y>
    </cdr:from>
    <cdr:to>
      <cdr:x>0.53975</cdr:x>
      <cdr:y>0.10375</cdr:y>
    </cdr:to>
    <cdr:sp>
      <cdr:nvSpPr>
        <cdr:cNvPr id="3" name="TextBox 3"/>
        <cdr:cNvSpPr txBox="1">
          <a:spLocks noChangeArrowheads="1"/>
        </cdr:cNvSpPr>
      </cdr:nvSpPr>
      <cdr:spPr>
        <a:xfrm>
          <a:off x="3105150" y="114300"/>
          <a:ext cx="1571625" cy="266700"/>
        </a:xfrm>
        <a:prstGeom prst="rect">
          <a:avLst/>
        </a:prstGeom>
        <a:noFill/>
        <a:ln w="9525" cmpd="sng">
          <a:noFill/>
        </a:ln>
      </cdr:spPr>
      <cdr:txBody>
        <a:bodyPr vertOverflow="clip" wrap="square"/>
        <a:p>
          <a:pPr algn="l">
            <a:defRPr/>
          </a:pPr>
          <a:r>
            <a:rPr lang="en-US" cap="none" sz="1425" b="0" i="0" u="none" baseline="0">
              <a:latin typeface="Arial"/>
              <a:ea typeface="Arial"/>
              <a:cs typeface="Arial"/>
            </a:rPr>
            <a:t>Entrate Tributarie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142875</xdr:rowOff>
    </xdr:from>
    <xdr:to>
      <xdr:col>10</xdr:col>
      <xdr:colOff>514350</xdr:colOff>
      <xdr:row>58</xdr:row>
      <xdr:rowOff>142875</xdr:rowOff>
    </xdr:to>
    <xdr:graphicFrame>
      <xdr:nvGraphicFramePr>
        <xdr:cNvPr id="1" name="Chart 1"/>
        <xdr:cNvGraphicFramePr/>
      </xdr:nvGraphicFramePr>
      <xdr:xfrm>
        <a:off x="9525" y="3105150"/>
        <a:ext cx="8677275" cy="3724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0</xdr:rowOff>
    </xdr:from>
    <xdr:to>
      <xdr:col>6</xdr:col>
      <xdr:colOff>0</xdr:colOff>
      <xdr:row>45</xdr:row>
      <xdr:rowOff>9525</xdr:rowOff>
    </xdr:to>
    <xdr:graphicFrame>
      <xdr:nvGraphicFramePr>
        <xdr:cNvPr id="1" name="Chart 1"/>
        <xdr:cNvGraphicFramePr/>
      </xdr:nvGraphicFramePr>
      <xdr:xfrm>
        <a:off x="38100" y="2209800"/>
        <a:ext cx="8058150" cy="42195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142875</xdr:rowOff>
    </xdr:from>
    <xdr:to>
      <xdr:col>5</xdr:col>
      <xdr:colOff>923925</xdr:colOff>
      <xdr:row>51</xdr:row>
      <xdr:rowOff>0</xdr:rowOff>
    </xdr:to>
    <xdr:graphicFrame>
      <xdr:nvGraphicFramePr>
        <xdr:cNvPr id="1" name="Chart 1"/>
        <xdr:cNvGraphicFramePr/>
      </xdr:nvGraphicFramePr>
      <xdr:xfrm>
        <a:off x="0" y="2171700"/>
        <a:ext cx="7934325" cy="5200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6</xdr:col>
      <xdr:colOff>19050</xdr:colOff>
      <xdr:row>42</xdr:row>
      <xdr:rowOff>9525</xdr:rowOff>
    </xdr:to>
    <xdr:graphicFrame>
      <xdr:nvGraphicFramePr>
        <xdr:cNvPr id="1" name="Chart 1"/>
        <xdr:cNvGraphicFramePr/>
      </xdr:nvGraphicFramePr>
      <xdr:xfrm>
        <a:off x="0" y="1428750"/>
        <a:ext cx="5753100" cy="40576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9</xdr:row>
      <xdr:rowOff>9525</xdr:rowOff>
    </xdr:from>
    <xdr:to>
      <xdr:col>12</xdr:col>
      <xdr:colOff>352425</xdr:colOff>
      <xdr:row>18</xdr:row>
      <xdr:rowOff>0</xdr:rowOff>
    </xdr:to>
    <xdr:graphicFrame>
      <xdr:nvGraphicFramePr>
        <xdr:cNvPr id="1" name="Chart 1"/>
        <xdr:cNvGraphicFramePr/>
      </xdr:nvGraphicFramePr>
      <xdr:xfrm>
        <a:off x="5962650" y="1228725"/>
        <a:ext cx="5762625" cy="1943100"/>
      </xdr:xfrm>
      <a:graphic>
        <a:graphicData uri="http://schemas.openxmlformats.org/drawingml/2006/chart">
          <c:chart xmlns:c="http://schemas.openxmlformats.org/drawingml/2006/chart" r:id="rId1"/>
        </a:graphicData>
      </a:graphic>
    </xdr:graphicFrame>
    <xdr:clientData/>
  </xdr:twoCellAnchor>
  <xdr:twoCellAnchor>
    <xdr:from>
      <xdr:col>3</xdr:col>
      <xdr:colOff>76200</xdr:colOff>
      <xdr:row>19</xdr:row>
      <xdr:rowOff>0</xdr:rowOff>
    </xdr:from>
    <xdr:to>
      <xdr:col>12</xdr:col>
      <xdr:colOff>342900</xdr:colOff>
      <xdr:row>23</xdr:row>
      <xdr:rowOff>285750</xdr:rowOff>
    </xdr:to>
    <xdr:graphicFrame>
      <xdr:nvGraphicFramePr>
        <xdr:cNvPr id="2" name="Chart 2"/>
        <xdr:cNvGraphicFramePr/>
      </xdr:nvGraphicFramePr>
      <xdr:xfrm>
        <a:off x="5962650" y="3209925"/>
        <a:ext cx="5753100" cy="1276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7"/>
  <sheetViews>
    <sheetView zoomScale="75" zoomScaleNormal="75" workbookViewId="0" topLeftCell="A1">
      <selection activeCell="C35" sqref="C35"/>
    </sheetView>
  </sheetViews>
  <sheetFormatPr defaultColWidth="9.140625" defaultRowHeight="12.75"/>
  <cols>
    <col min="1" max="1" width="7.57421875" style="15" customWidth="1"/>
    <col min="2" max="2" width="22.00390625" style="46" customWidth="1"/>
    <col min="3" max="3" width="14.421875" style="62" customWidth="1"/>
    <col min="4" max="5" width="0.42578125" style="62" customWidth="1"/>
    <col min="6" max="6" width="8.8515625" style="62" customWidth="1"/>
    <col min="7" max="7" width="21.28125" style="46" customWidth="1"/>
    <col min="8" max="8" width="15.00390625" style="15" customWidth="1"/>
    <col min="9" max="16384" width="9.140625" style="15" customWidth="1"/>
  </cols>
  <sheetData>
    <row r="1" spans="1:8" s="5" customFormat="1" ht="19.5" customHeight="1">
      <c r="A1" s="1" t="s">
        <v>0</v>
      </c>
      <c r="B1" s="2"/>
      <c r="C1" s="3"/>
      <c r="D1" s="3"/>
      <c r="E1" s="3"/>
      <c r="F1" s="3"/>
      <c r="G1" s="2"/>
      <c r="H1" s="4"/>
    </row>
    <row r="2" spans="1:8" s="5" customFormat="1" ht="19.5" customHeight="1">
      <c r="A2" s="1" t="s">
        <v>1</v>
      </c>
      <c r="B2" s="2"/>
      <c r="C2" s="3"/>
      <c r="D2" s="6"/>
      <c r="E2" s="7"/>
      <c r="F2" s="8" t="s">
        <v>2</v>
      </c>
      <c r="G2" s="9"/>
      <c r="H2" s="10"/>
    </row>
    <row r="3" spans="1:8" ht="3" customHeight="1">
      <c r="A3" s="11"/>
      <c r="B3" s="12"/>
      <c r="C3" s="13"/>
      <c r="D3" s="13"/>
      <c r="E3" s="13"/>
      <c r="F3" s="13"/>
      <c r="G3" s="12"/>
      <c r="H3" s="14"/>
    </row>
    <row r="4" spans="1:8" ht="3" customHeight="1">
      <c r="A4" s="16"/>
      <c r="B4" s="17"/>
      <c r="C4" s="18"/>
      <c r="D4" s="18"/>
      <c r="E4" s="18"/>
      <c r="F4" s="18"/>
      <c r="G4" s="17"/>
      <c r="H4" s="19"/>
    </row>
    <row r="5" spans="1:8" s="23" customFormat="1" ht="12.75" customHeight="1">
      <c r="A5" s="20" t="s">
        <v>3</v>
      </c>
      <c r="B5" s="21"/>
      <c r="C5" s="22">
        <v>1936.27</v>
      </c>
      <c r="G5" s="21"/>
      <c r="H5" s="24"/>
    </row>
    <row r="6" spans="1:8" ht="19.5" customHeight="1">
      <c r="A6" s="25" t="s">
        <v>4</v>
      </c>
      <c r="B6" s="26" t="s">
        <v>5</v>
      </c>
      <c r="C6" s="32">
        <v>28670942000</v>
      </c>
      <c r="D6" s="27"/>
      <c r="E6" s="28"/>
      <c r="F6" s="29" t="s">
        <v>4</v>
      </c>
      <c r="G6" s="26" t="s">
        <v>6</v>
      </c>
      <c r="H6" s="36">
        <v>72570216254</v>
      </c>
    </row>
    <row r="7" spans="1:8" s="44" customFormat="1" ht="12.75" customHeight="1" hidden="1">
      <c r="A7" s="37"/>
      <c r="B7" s="38" t="s">
        <v>8</v>
      </c>
      <c r="C7" s="39">
        <f>SUM(C6/1936.27)</f>
        <v>14807305.79929452</v>
      </c>
      <c r="D7" s="40"/>
      <c r="E7" s="41"/>
      <c r="F7" s="42"/>
      <c r="G7" s="38" t="s">
        <v>8</v>
      </c>
      <c r="H7" s="43">
        <f>SUM(H6/1936.27)</f>
        <v>37479388.85279429</v>
      </c>
    </row>
    <row r="8" spans="1:8" ht="84" customHeight="1">
      <c r="A8" s="30" t="s">
        <v>9</v>
      </c>
      <c r="B8" s="45" t="s">
        <v>10</v>
      </c>
      <c r="C8" s="32">
        <v>25376141761</v>
      </c>
      <c r="D8" s="33"/>
      <c r="E8" s="34"/>
      <c r="F8" s="35" t="s">
        <v>9</v>
      </c>
      <c r="G8" s="45" t="s">
        <v>11</v>
      </c>
      <c r="H8" s="36">
        <v>49068953721</v>
      </c>
    </row>
    <row r="9" spans="1:8" s="44" customFormat="1" ht="12.75" customHeight="1" hidden="1">
      <c r="A9" s="37"/>
      <c r="B9" s="38" t="s">
        <v>8</v>
      </c>
      <c r="C9" s="39">
        <f>SUM(C8/1936.27)</f>
        <v>13105683.484741282</v>
      </c>
      <c r="D9" s="40"/>
      <c r="E9" s="20"/>
      <c r="F9" s="35"/>
      <c r="G9" s="31" t="s">
        <v>8</v>
      </c>
      <c r="H9" s="43">
        <f>SUM(H8/1936.27)</f>
        <v>25341999.68031318</v>
      </c>
    </row>
    <row r="10" spans="1:8" ht="19.5" customHeight="1">
      <c r="A10" s="30" t="s">
        <v>12</v>
      </c>
      <c r="B10" s="45" t="s">
        <v>13</v>
      </c>
      <c r="C10" s="32">
        <v>25548556383</v>
      </c>
      <c r="D10" s="33"/>
      <c r="E10" s="34"/>
      <c r="F10" s="44"/>
      <c r="H10" s="36"/>
    </row>
    <row r="11" spans="1:8" s="44" customFormat="1" ht="19.5" customHeight="1" hidden="1">
      <c r="A11" s="37"/>
      <c r="B11" s="38" t="s">
        <v>8</v>
      </c>
      <c r="C11" s="39">
        <f>SUM(C10/1936.27)</f>
        <v>13194728.205777086</v>
      </c>
      <c r="D11" s="40"/>
      <c r="E11" s="20"/>
      <c r="G11" s="47"/>
      <c r="H11" s="48"/>
    </row>
    <row r="12" spans="1:8" ht="36" customHeight="1">
      <c r="A12" s="30" t="s">
        <v>14</v>
      </c>
      <c r="B12" s="45" t="s">
        <v>15</v>
      </c>
      <c r="C12" s="32">
        <v>17856389919</v>
      </c>
      <c r="D12" s="33"/>
      <c r="E12" s="34"/>
      <c r="F12" s="35"/>
      <c r="G12" s="45"/>
      <c r="H12" s="36"/>
    </row>
    <row r="13" spans="1:8" s="44" customFormat="1" ht="12.75" customHeight="1" hidden="1">
      <c r="A13" s="37"/>
      <c r="B13" s="38" t="s">
        <v>8</v>
      </c>
      <c r="C13" s="39">
        <f>SUM(C12/1936.27)</f>
        <v>9222055.766499506</v>
      </c>
      <c r="D13" s="40"/>
      <c r="E13" s="41"/>
      <c r="F13" s="42"/>
      <c r="G13" s="49"/>
      <c r="H13" s="43"/>
    </row>
    <row r="14" spans="1:8" s="44" customFormat="1" ht="19.5" customHeight="1" hidden="1">
      <c r="A14" s="50"/>
      <c r="B14" s="51" t="s">
        <v>16</v>
      </c>
      <c r="C14" s="32">
        <f>SUM(C6,C8,C10,C12)</f>
        <v>97452030063</v>
      </c>
      <c r="D14" s="52"/>
      <c r="E14" s="20"/>
      <c r="F14" s="53"/>
      <c r="G14" s="51" t="s">
        <v>17</v>
      </c>
      <c r="H14" s="48">
        <f>SUM(H6+H8)</f>
        <v>121639169975</v>
      </c>
    </row>
    <row r="15" spans="1:8" s="44" customFormat="1" ht="12.75" customHeight="1" hidden="1">
      <c r="A15" s="54"/>
      <c r="B15" s="55" t="s">
        <v>8</v>
      </c>
      <c r="C15" s="56">
        <f>SUM(C14/1936.27)</f>
        <v>50329773.25631239</v>
      </c>
      <c r="D15" s="57"/>
      <c r="E15" s="58"/>
      <c r="F15" s="59"/>
      <c r="G15" s="55" t="s">
        <v>8</v>
      </c>
      <c r="H15" s="60">
        <f>H14/1936.27</f>
        <v>62821388.53310747</v>
      </c>
    </row>
    <row r="16" spans="1:8" ht="26.25" customHeight="1">
      <c r="A16" s="30" t="s">
        <v>18</v>
      </c>
      <c r="B16" s="45" t="s">
        <v>19</v>
      </c>
      <c r="C16" s="32">
        <v>67212563802</v>
      </c>
      <c r="D16" s="33"/>
      <c r="E16" s="34"/>
      <c r="F16" s="35" t="s">
        <v>12</v>
      </c>
      <c r="G16" s="45" t="s">
        <v>20</v>
      </c>
      <c r="H16" s="36">
        <v>43025423890</v>
      </c>
    </row>
    <row r="17" spans="1:8" s="44" customFormat="1" ht="12.75" customHeight="1" hidden="1">
      <c r="A17" s="37"/>
      <c r="B17" s="38" t="s">
        <v>8</v>
      </c>
      <c r="C17" s="39">
        <f>SUM(C16/1936.27)</f>
        <v>34712392.281035185</v>
      </c>
      <c r="D17" s="40"/>
      <c r="E17" s="41"/>
      <c r="F17" s="42"/>
      <c r="G17" s="38" t="s">
        <v>8</v>
      </c>
      <c r="H17" s="43">
        <f>SUM(H16/1936.27)</f>
        <v>22220777.00424011</v>
      </c>
    </row>
    <row r="18" spans="1:8" ht="26.25" customHeight="1">
      <c r="A18" s="30" t="s">
        <v>21</v>
      </c>
      <c r="B18" s="45" t="s">
        <v>22</v>
      </c>
      <c r="C18" s="32">
        <v>10551000000</v>
      </c>
      <c r="D18" s="33"/>
      <c r="E18" s="34"/>
      <c r="F18" s="35" t="s">
        <v>14</v>
      </c>
      <c r="G18" s="45" t="s">
        <v>23</v>
      </c>
      <c r="H18" s="36">
        <v>10551000000</v>
      </c>
    </row>
    <row r="19" spans="1:8" s="44" customFormat="1" ht="12.75" customHeight="1" hidden="1">
      <c r="A19" s="37"/>
      <c r="B19" s="38" t="s">
        <v>8</v>
      </c>
      <c r="C19" s="39">
        <f>SUM(C18/1936.27)</f>
        <v>5449136.742293172</v>
      </c>
      <c r="D19" s="40"/>
      <c r="E19" s="41"/>
      <c r="F19" s="42"/>
      <c r="G19" s="38" t="s">
        <v>8</v>
      </c>
      <c r="H19" s="43">
        <f>SUM(H18/1936.27)</f>
        <v>5449136.742293172</v>
      </c>
    </row>
    <row r="20" spans="1:8" s="44" customFormat="1" ht="19.5" customHeight="1">
      <c r="A20" s="50"/>
      <c r="B20" s="51" t="s">
        <v>24</v>
      </c>
      <c r="C20" s="32">
        <f>SUM(C14+C16+C18)</f>
        <v>175215593865</v>
      </c>
      <c r="D20" s="52"/>
      <c r="E20" s="20"/>
      <c r="F20" s="53"/>
      <c r="G20" s="51" t="s">
        <v>25</v>
      </c>
      <c r="H20" s="36">
        <f>SUM(H14+H16+H18)</f>
        <v>175215593865</v>
      </c>
    </row>
    <row r="21" spans="1:8" s="44" customFormat="1" ht="12.75" customHeight="1" hidden="1">
      <c r="A21" s="54"/>
      <c r="B21" s="55" t="s">
        <v>8</v>
      </c>
      <c r="C21" s="56">
        <f>C20/1936.27</f>
        <v>90491302.27964075</v>
      </c>
      <c r="D21" s="57"/>
      <c r="E21" s="58"/>
      <c r="F21" s="59"/>
      <c r="G21" s="55" t="s">
        <v>8</v>
      </c>
      <c r="H21" s="60">
        <f>H20/1936.27</f>
        <v>90491302.27964075</v>
      </c>
    </row>
    <row r="22" spans="1:8" ht="19.5" customHeight="1">
      <c r="A22" s="61" t="s">
        <v>26</v>
      </c>
      <c r="B22" s="45"/>
      <c r="C22" s="32"/>
      <c r="D22" s="33"/>
      <c r="E22" s="34"/>
      <c r="F22" s="62" t="s">
        <v>27</v>
      </c>
      <c r="G22" s="45"/>
      <c r="H22" s="36"/>
    </row>
    <row r="23" spans="1:8" s="44" customFormat="1" ht="12.75" customHeight="1" hidden="1">
      <c r="A23" s="63"/>
      <c r="B23" s="64" t="s">
        <v>8</v>
      </c>
      <c r="C23" s="56" t="e">
        <f>#REF!/1936.27</f>
        <v>#REF!</v>
      </c>
      <c r="D23" s="65"/>
      <c r="E23" s="57"/>
      <c r="F23" s="66"/>
      <c r="G23" s="64" t="s">
        <v>8</v>
      </c>
      <c r="H23" s="60" t="e">
        <f>#REF!/1936.27</f>
        <v>#REF!</v>
      </c>
    </row>
    <row r="24" spans="1:8" ht="3" customHeight="1">
      <c r="A24" s="67"/>
      <c r="B24" s="68"/>
      <c r="C24" s="69"/>
      <c r="D24" s="70"/>
      <c r="E24" s="70"/>
      <c r="F24" s="70"/>
      <c r="G24" s="68"/>
      <c r="H24" s="71"/>
    </row>
    <row r="25" spans="1:8" ht="24.75" customHeight="1">
      <c r="A25" s="72"/>
      <c r="B25" s="73" t="s">
        <v>28</v>
      </c>
      <c r="C25" s="74"/>
      <c r="D25" s="75"/>
      <c r="E25" s="76"/>
      <c r="F25" s="77"/>
      <c r="G25" s="73" t="s">
        <v>28</v>
      </c>
      <c r="H25" s="78"/>
    </row>
    <row r="26" spans="1:8" ht="12">
      <c r="A26" s="30"/>
      <c r="B26" s="31" t="s">
        <v>7</v>
      </c>
      <c r="C26" s="79">
        <f>SUM(C20)</f>
        <v>175215593865</v>
      </c>
      <c r="D26" s="33"/>
      <c r="E26" s="34"/>
      <c r="F26" s="35"/>
      <c r="G26" s="31" t="s">
        <v>7</v>
      </c>
      <c r="H26" s="80">
        <f>H20</f>
        <v>175215593865</v>
      </c>
    </row>
    <row r="27" spans="1:8" s="44" customFormat="1" ht="12.75" customHeight="1">
      <c r="A27" s="81"/>
      <c r="B27" s="55" t="s">
        <v>8</v>
      </c>
      <c r="C27" s="113">
        <f>C26/1936.27</f>
        <v>90491302.27964075</v>
      </c>
      <c r="D27" s="114"/>
      <c r="E27" s="35"/>
      <c r="F27" s="115"/>
      <c r="G27" s="64" t="s">
        <v>8</v>
      </c>
      <c r="H27" s="82">
        <f>H26/1936.27</f>
        <v>90491302.27964075</v>
      </c>
    </row>
  </sheetData>
  <printOptions/>
  <pageMargins left="0.75" right="0.75" top="1" bottom="1" header="0.5" footer="0.5"/>
  <pageSetup horizontalDpi="600" verticalDpi="600" orientation="landscape" paperSize="9" scale="70" r:id="rId2"/>
  <drawing r:id="rId1"/>
</worksheet>
</file>

<file path=xl/worksheets/sheet10.xml><?xml version="1.0" encoding="utf-8"?>
<worksheet xmlns="http://schemas.openxmlformats.org/spreadsheetml/2006/main" xmlns:r="http://schemas.openxmlformats.org/officeDocument/2006/relationships">
  <dimension ref="A1:G34"/>
  <sheetViews>
    <sheetView workbookViewId="0" topLeftCell="A30">
      <selection activeCell="K61" sqref="K61"/>
    </sheetView>
  </sheetViews>
  <sheetFormatPr defaultColWidth="9.140625" defaultRowHeight="12.75"/>
  <cols>
    <col min="1" max="1" width="7.7109375" style="132" customWidth="1"/>
    <col min="2" max="2" width="47.00390625" style="132" customWidth="1"/>
    <col min="3" max="3" width="2.421875" style="132" hidden="1" customWidth="1"/>
    <col min="4" max="4" width="14.57421875" style="229" bestFit="1" customWidth="1"/>
    <col min="5" max="5" width="14.00390625" style="229" bestFit="1" customWidth="1"/>
    <col min="6" max="6" width="13.7109375" style="229" bestFit="1" customWidth="1"/>
    <col min="7" max="7" width="14.00390625" style="229" bestFit="1" customWidth="1"/>
    <col min="8" max="16384" width="9.140625" style="132" customWidth="1"/>
  </cols>
  <sheetData>
    <row r="1" spans="1:7" ht="19.5" customHeight="1">
      <c r="A1" s="329" t="s">
        <v>165</v>
      </c>
      <c r="B1" s="330"/>
      <c r="C1" s="330"/>
      <c r="D1" s="331"/>
      <c r="E1" s="331"/>
      <c r="F1" s="331"/>
      <c r="G1" s="332"/>
    </row>
    <row r="2" spans="1:7" ht="3" customHeight="1">
      <c r="A2" s="248"/>
      <c r="B2" s="333"/>
      <c r="C2" s="333"/>
      <c r="D2" s="334"/>
      <c r="E2" s="334"/>
      <c r="F2" s="334"/>
      <c r="G2" s="335"/>
    </row>
    <row r="3" spans="1:7" ht="3" customHeight="1">
      <c r="A3" s="252"/>
      <c r="B3" s="254"/>
      <c r="C3" s="254"/>
      <c r="D3" s="336"/>
      <c r="E3" s="336"/>
      <c r="F3" s="336"/>
      <c r="G3" s="337"/>
    </row>
    <row r="4" spans="4:7" s="15" customFormat="1" ht="15" customHeight="1">
      <c r="D4" s="112"/>
      <c r="E4" s="112"/>
      <c r="F4" s="112"/>
      <c r="G4" s="112"/>
    </row>
    <row r="5" spans="4:7" s="230" customFormat="1" ht="12">
      <c r="D5" s="425" t="s">
        <v>50</v>
      </c>
      <c r="E5" s="425" t="s">
        <v>55</v>
      </c>
      <c r="F5" s="425" t="s">
        <v>51</v>
      </c>
      <c r="G5" s="425" t="s">
        <v>52</v>
      </c>
    </row>
    <row r="6" spans="4:7" s="231" customFormat="1" ht="16.5" thickBot="1">
      <c r="D6" s="426"/>
      <c r="E6" s="426"/>
      <c r="F6" s="426"/>
      <c r="G6" s="426"/>
    </row>
    <row r="7" spans="4:7" s="15" customFormat="1" ht="3" customHeight="1" hidden="1">
      <c r="D7" s="112"/>
      <c r="E7" s="112"/>
      <c r="F7" s="112"/>
      <c r="G7" s="112"/>
    </row>
    <row r="8" spans="1:7" s="15" customFormat="1" ht="15" customHeight="1">
      <c r="A8" s="338" t="s">
        <v>166</v>
      </c>
      <c r="B8" s="75" t="s">
        <v>184</v>
      </c>
      <c r="C8" s="339" t="s">
        <v>58</v>
      </c>
      <c r="D8" s="145">
        <v>15607504672</v>
      </c>
      <c r="E8" s="145">
        <v>16837945944</v>
      </c>
      <c r="F8" s="145">
        <v>18153614582</v>
      </c>
      <c r="G8" s="145">
        <v>17334138909</v>
      </c>
    </row>
    <row r="9" spans="1:7" s="15" customFormat="1" ht="15" customHeight="1" hidden="1">
      <c r="A9" s="340"/>
      <c r="B9" s="341"/>
      <c r="C9" s="340" t="s">
        <v>59</v>
      </c>
      <c r="D9" s="135">
        <f>D8/1936.27</f>
        <v>8060603.465425793</v>
      </c>
      <c r="E9" s="135">
        <f>E8/1936.27</f>
        <v>8696073.349274637</v>
      </c>
      <c r="F9" s="135">
        <f>F8/1936.27</f>
        <v>9375559.494285405</v>
      </c>
      <c r="G9" s="135">
        <f>G8/1936.27</f>
        <v>8952335.629328554</v>
      </c>
    </row>
    <row r="10" spans="1:7" s="15" customFormat="1" ht="15" customHeight="1">
      <c r="A10" s="342" t="s">
        <v>167</v>
      </c>
      <c r="B10" s="62" t="s">
        <v>168</v>
      </c>
      <c r="C10" s="343" t="s">
        <v>58</v>
      </c>
      <c r="D10" s="131">
        <v>132648484</v>
      </c>
      <c r="E10" s="131">
        <v>331422413</v>
      </c>
      <c r="F10" s="131">
        <v>297232413</v>
      </c>
      <c r="G10" s="131">
        <v>168398820</v>
      </c>
    </row>
    <row r="11" spans="1:7" s="15" customFormat="1" ht="15" customHeight="1" hidden="1">
      <c r="A11" s="340"/>
      <c r="B11" s="341"/>
      <c r="C11" s="340" t="s">
        <v>59</v>
      </c>
      <c r="D11" s="135">
        <f>D10/1936.27</f>
        <v>68507.22471556136</v>
      </c>
      <c r="E11" s="135">
        <f>E10/1936.27</f>
        <v>171165.39170673513</v>
      </c>
      <c r="F11" s="135">
        <f>F10/1936.27</f>
        <v>153507.73032686557</v>
      </c>
      <c r="G11" s="135">
        <f>G10/1936.27</f>
        <v>86970.7323875286</v>
      </c>
    </row>
    <row r="12" spans="1:7" s="15" customFormat="1" ht="15" customHeight="1">
      <c r="A12" s="342" t="s">
        <v>169</v>
      </c>
      <c r="B12" s="62" t="s">
        <v>170</v>
      </c>
      <c r="C12" s="343" t="s">
        <v>58</v>
      </c>
      <c r="D12" s="131">
        <v>1765000337</v>
      </c>
      <c r="E12" s="131">
        <v>1748901109</v>
      </c>
      <c r="F12" s="131">
        <v>1880244109</v>
      </c>
      <c r="G12" s="131">
        <v>1791042192</v>
      </c>
    </row>
    <row r="13" spans="1:7" s="15" customFormat="1" ht="15" customHeight="1" hidden="1">
      <c r="A13" s="340"/>
      <c r="B13" s="341"/>
      <c r="C13" s="340" t="s">
        <v>59</v>
      </c>
      <c r="D13" s="135">
        <f>D12/1936.27</f>
        <v>911546.6009389187</v>
      </c>
      <c r="E13" s="135">
        <f>E12/1936.27</f>
        <v>903232.043568304</v>
      </c>
      <c r="F13" s="135">
        <f>F12/1936.27</f>
        <v>971065.0420654145</v>
      </c>
      <c r="G13" s="135">
        <f>G12/1936.27</f>
        <v>924996.0966187567</v>
      </c>
    </row>
    <row r="14" spans="1:7" s="15" customFormat="1" ht="15" customHeight="1">
      <c r="A14" s="342" t="s">
        <v>171</v>
      </c>
      <c r="B14" s="62" t="s">
        <v>172</v>
      </c>
      <c r="C14" s="343" t="s">
        <v>58</v>
      </c>
      <c r="D14" s="131">
        <v>7695953279</v>
      </c>
      <c r="E14" s="131">
        <v>5506053041</v>
      </c>
      <c r="F14" s="131">
        <v>6073986730</v>
      </c>
      <c r="G14" s="131">
        <v>5843825669</v>
      </c>
    </row>
    <row r="15" spans="1:7" s="15" customFormat="1" ht="15" customHeight="1" hidden="1">
      <c r="A15" s="340"/>
      <c r="B15" s="341"/>
      <c r="C15" s="340" t="s">
        <v>59</v>
      </c>
      <c r="D15" s="135">
        <f>D14/1936.27</f>
        <v>3974628.1660099057</v>
      </c>
      <c r="E15" s="135">
        <f>E14/1936.27</f>
        <v>2843639.0797770973</v>
      </c>
      <c r="F15" s="135">
        <f>F14/1936.27</f>
        <v>3136952.3516864902</v>
      </c>
      <c r="G15" s="135">
        <f>G14/1936.27</f>
        <v>3018084.0838312837</v>
      </c>
    </row>
    <row r="16" spans="1:7" s="15" customFormat="1" ht="15" customHeight="1">
      <c r="A16" s="342" t="s">
        <v>173</v>
      </c>
      <c r="B16" s="62" t="s">
        <v>185</v>
      </c>
      <c r="C16" s="343" t="s">
        <v>58</v>
      </c>
      <c r="D16" s="131">
        <v>5100871650</v>
      </c>
      <c r="E16" s="131">
        <v>5459712411</v>
      </c>
      <c r="F16" s="131">
        <v>5533362595</v>
      </c>
      <c r="G16" s="131">
        <v>6688063148</v>
      </c>
    </row>
    <row r="17" spans="1:7" s="15" customFormat="1" ht="15" customHeight="1" hidden="1">
      <c r="A17" s="340"/>
      <c r="B17" s="341"/>
      <c r="C17" s="340" t="s">
        <v>59</v>
      </c>
      <c r="D17" s="135">
        <f>D16/1936.27</f>
        <v>2634380.3550124723</v>
      </c>
      <c r="E17" s="135">
        <f>E16/1936.27</f>
        <v>2819706.141705444</v>
      </c>
      <c r="F17" s="135">
        <f>F16/1936.27</f>
        <v>2857743.287351454</v>
      </c>
      <c r="G17" s="135">
        <f>G16/1936.27</f>
        <v>3454096.3543307493</v>
      </c>
    </row>
    <row r="18" spans="1:7" s="15" customFormat="1" ht="15" customHeight="1">
      <c r="A18" s="342" t="s">
        <v>174</v>
      </c>
      <c r="B18" s="62" t="s">
        <v>186</v>
      </c>
      <c r="C18" s="343" t="s">
        <v>58</v>
      </c>
      <c r="D18" s="131">
        <v>1964545864</v>
      </c>
      <c r="E18" s="131">
        <v>1922273858</v>
      </c>
      <c r="F18" s="131">
        <v>2119162291</v>
      </c>
      <c r="G18" s="131">
        <v>2400448927</v>
      </c>
    </row>
    <row r="19" spans="1:7" s="15" customFormat="1" ht="15" customHeight="1" hidden="1">
      <c r="A19" s="340"/>
      <c r="B19" s="341"/>
      <c r="C19" s="340" t="s">
        <v>59</v>
      </c>
      <c r="D19" s="135">
        <f>D18/1936.27</f>
        <v>1014603.265040516</v>
      </c>
      <c r="E19" s="135">
        <f>E18/1936.27</f>
        <v>992771.5959034639</v>
      </c>
      <c r="F19" s="135">
        <f>F18/1936.27</f>
        <v>1094455.985477232</v>
      </c>
      <c r="G19" s="135">
        <f>G18/1936.27</f>
        <v>1239728.4092611051</v>
      </c>
    </row>
    <row r="20" spans="1:7" s="15" customFormat="1" ht="15" customHeight="1">
      <c r="A20" s="342" t="s">
        <v>175</v>
      </c>
      <c r="B20" s="62" t="s">
        <v>176</v>
      </c>
      <c r="C20" s="343" t="s">
        <v>58</v>
      </c>
      <c r="D20" s="131">
        <v>300894869</v>
      </c>
      <c r="E20" s="131">
        <v>255000000</v>
      </c>
      <c r="F20" s="131">
        <v>381000000</v>
      </c>
      <c r="G20" s="131">
        <v>362720000</v>
      </c>
    </row>
    <row r="21" spans="1:7" s="15" customFormat="1" ht="15" customHeight="1" hidden="1">
      <c r="A21" s="340"/>
      <c r="B21" s="341"/>
      <c r="C21" s="340" t="s">
        <v>59</v>
      </c>
      <c r="D21" s="135">
        <f>D20/1936.27</f>
        <v>155399.23099567727</v>
      </c>
      <c r="E21" s="135">
        <f>E20/1936.27</f>
        <v>131696.50926781906</v>
      </c>
      <c r="F21" s="135">
        <f>F20/1936.27</f>
        <v>196770.07855309435</v>
      </c>
      <c r="G21" s="135">
        <f>G20/1936.27</f>
        <v>187329.24643773853</v>
      </c>
    </row>
    <row r="22" spans="1:7" s="15" customFormat="1" ht="15" customHeight="1">
      <c r="A22" s="342" t="s">
        <v>177</v>
      </c>
      <c r="B22" s="62" t="s">
        <v>187</v>
      </c>
      <c r="C22" s="343" t="s">
        <v>58</v>
      </c>
      <c r="D22" s="131">
        <v>3657904211</v>
      </c>
      <c r="E22" s="131">
        <v>3562718619</v>
      </c>
      <c r="F22" s="131">
        <v>4992542553</v>
      </c>
      <c r="G22" s="131">
        <v>5704005298</v>
      </c>
    </row>
    <row r="23" spans="1:7" s="15" customFormat="1" ht="15" customHeight="1" hidden="1">
      <c r="A23" s="340"/>
      <c r="B23" s="341"/>
      <c r="C23" s="340" t="s">
        <v>59</v>
      </c>
      <c r="D23" s="135">
        <f>D22/1936.27</f>
        <v>1889149.8659794347</v>
      </c>
      <c r="E23" s="135">
        <f>E22/1936.27</f>
        <v>1839990.6102971176</v>
      </c>
      <c r="F23" s="135">
        <f>F22/1936.27</f>
        <v>2578433.045494688</v>
      </c>
      <c r="G23" s="135">
        <f>G22/1936.27</f>
        <v>2945872.8885950823</v>
      </c>
    </row>
    <row r="24" spans="1:7" s="15" customFormat="1" ht="15" customHeight="1">
      <c r="A24" s="342" t="s">
        <v>178</v>
      </c>
      <c r="B24" s="62" t="s">
        <v>188</v>
      </c>
      <c r="C24" s="343" t="s">
        <v>58</v>
      </c>
      <c r="D24" s="131">
        <v>8872972796</v>
      </c>
      <c r="E24" s="131">
        <v>8787400601</v>
      </c>
      <c r="F24" s="131">
        <v>8772575504</v>
      </c>
      <c r="G24" s="131">
        <v>9400325608</v>
      </c>
    </row>
    <row r="25" spans="1:7" s="15" customFormat="1" ht="15" customHeight="1" hidden="1">
      <c r="A25" s="340"/>
      <c r="B25" s="341"/>
      <c r="C25" s="340" t="s">
        <v>59</v>
      </c>
      <c r="D25" s="135">
        <f>D24/1936.27</f>
        <v>4582508.015927531</v>
      </c>
      <c r="E25" s="135">
        <f>E24/1936.27</f>
        <v>4538313.66544955</v>
      </c>
      <c r="F25" s="135">
        <f>F24/1936.27</f>
        <v>4530657.141824229</v>
      </c>
      <c r="G25" s="135">
        <f>G24/1936.27</f>
        <v>4854863.013939172</v>
      </c>
    </row>
    <row r="26" spans="1:7" s="15" customFormat="1" ht="15" customHeight="1">
      <c r="A26" s="342" t="s">
        <v>179</v>
      </c>
      <c r="B26" s="62" t="s">
        <v>180</v>
      </c>
      <c r="C26" s="343" t="s">
        <v>58</v>
      </c>
      <c r="D26" s="131">
        <v>13178906240</v>
      </c>
      <c r="E26" s="131">
        <v>13468727212</v>
      </c>
      <c r="F26" s="131">
        <v>14054545572</v>
      </c>
      <c r="G26" s="131">
        <v>14408099832</v>
      </c>
    </row>
    <row r="27" spans="1:7" s="15" customFormat="1" ht="15" customHeight="1" hidden="1">
      <c r="A27" s="340"/>
      <c r="B27" s="341"/>
      <c r="C27" s="340" t="s">
        <v>59</v>
      </c>
      <c r="D27" s="135">
        <f>D26/1936.27</f>
        <v>6806337.050101484</v>
      </c>
      <c r="E27" s="135">
        <f>E26/1936.27</f>
        <v>6956017.0905917045</v>
      </c>
      <c r="F27" s="135">
        <f>F26/1936.27</f>
        <v>7258567.024226993</v>
      </c>
      <c r="G27" s="135">
        <f>G26/1936.27</f>
        <v>7441162.5610064715</v>
      </c>
    </row>
    <row r="28" spans="1:7" s="15" customFormat="1" ht="15" customHeight="1">
      <c r="A28" s="342" t="s">
        <v>181</v>
      </c>
      <c r="B28" s="62" t="s">
        <v>189</v>
      </c>
      <c r="C28" s="343" t="s">
        <v>58</v>
      </c>
      <c r="D28" s="131">
        <v>811961634</v>
      </c>
      <c r="E28" s="131">
        <v>1026698997</v>
      </c>
      <c r="F28" s="131">
        <v>1101158837</v>
      </c>
      <c r="G28" s="131">
        <v>1161366419</v>
      </c>
    </row>
    <row r="29" spans="1:7" s="15" customFormat="1" ht="15" customHeight="1" hidden="1">
      <c r="A29" s="340"/>
      <c r="B29" s="341"/>
      <c r="C29" s="340" t="s">
        <v>59</v>
      </c>
      <c r="D29" s="135">
        <f>D28/1936.27</f>
        <v>419343.1876752726</v>
      </c>
      <c r="E29" s="135">
        <f>E28/1936.27</f>
        <v>530245.780288906</v>
      </c>
      <c r="F29" s="135">
        <f>F28/1936.27</f>
        <v>568701.0783620053</v>
      </c>
      <c r="G29" s="135">
        <f>G28/1936.27</f>
        <v>599795.6994634013</v>
      </c>
    </row>
    <row r="30" spans="1:7" s="15" customFormat="1" ht="15" customHeight="1">
      <c r="A30" s="342" t="s">
        <v>182</v>
      </c>
      <c r="B30" s="62" t="s">
        <v>190</v>
      </c>
      <c r="C30" s="343" t="s">
        <v>58</v>
      </c>
      <c r="D30" s="131">
        <v>6544856992</v>
      </c>
      <c r="E30" s="131">
        <v>7053345857</v>
      </c>
      <c r="F30" s="131">
        <v>7079493985</v>
      </c>
      <c r="G30" s="131">
        <v>7307781432</v>
      </c>
    </row>
    <row r="31" spans="1:7" s="15" customFormat="1" ht="15" customHeight="1" hidden="1">
      <c r="A31" s="207"/>
      <c r="B31" s="125"/>
      <c r="C31" s="344" t="s">
        <v>59</v>
      </c>
      <c r="D31" s="345">
        <f>D30/1936.27</f>
        <v>3380136.547072464</v>
      </c>
      <c r="E31" s="345">
        <f>E30/1936.27</f>
        <v>3642749.1295118965</v>
      </c>
      <c r="F31" s="345">
        <f>F30/1936.27</f>
        <v>3656253.5106157716</v>
      </c>
      <c r="G31" s="345">
        <f>G30/1936.27</f>
        <v>3774154.137594447</v>
      </c>
    </row>
    <row r="32" spans="1:7" s="15" customFormat="1" ht="3" customHeight="1" hidden="1">
      <c r="A32" s="237"/>
      <c r="B32" s="346"/>
      <c r="C32" s="347"/>
      <c r="D32" s="348"/>
      <c r="E32" s="348"/>
      <c r="F32" s="348"/>
      <c r="G32" s="349"/>
    </row>
    <row r="33" spans="1:7" s="15" customFormat="1" ht="18" customHeight="1">
      <c r="A33" s="212" t="s">
        <v>183</v>
      </c>
      <c r="B33" s="353"/>
      <c r="C33" s="354" t="s">
        <v>58</v>
      </c>
      <c r="D33" s="355">
        <f>SUM(D8,D10,D12,D14,D16,D18,D20,D22,D24,D26,D28,D30)</f>
        <v>65634021028</v>
      </c>
      <c r="E33" s="355">
        <f>SUM(E8,E10,E12,E14,E16,E18,E20,E22,E24,E26,E28,E30)</f>
        <v>65960200062</v>
      </c>
      <c r="F33" s="355">
        <f>SUM(F8,F10,F12,F14,F16,F18,F20,F22,F24,F26,F28,F30)</f>
        <v>70438919171</v>
      </c>
      <c r="G33" s="355">
        <f>SUM(G8,G10,G12,G14,G16,G18,G20,G22,G24,G26,G28,G30)</f>
        <v>72570216254</v>
      </c>
    </row>
    <row r="34" spans="1:7" s="15" customFormat="1" ht="18" customHeight="1" hidden="1">
      <c r="A34" s="350"/>
      <c r="B34" s="351"/>
      <c r="C34" s="344" t="s">
        <v>59</v>
      </c>
      <c r="D34" s="352">
        <f>D33/1936.27</f>
        <v>33897142.97489503</v>
      </c>
      <c r="E34" s="352">
        <f>E33/1936.27</f>
        <v>34065600.38734268</v>
      </c>
      <c r="F34" s="352">
        <f>F33/1936.27</f>
        <v>36378665.77026964</v>
      </c>
      <c r="G34" s="352">
        <f>G33/1936.27</f>
        <v>37479388.85279429</v>
      </c>
    </row>
  </sheetData>
  <mergeCells count="4">
    <mergeCell ref="D5:D6"/>
    <mergeCell ref="E5:E6"/>
    <mergeCell ref="F5:F6"/>
    <mergeCell ref="G5:G6"/>
  </mergeCells>
  <printOptions horizontalCentered="1"/>
  <pageMargins left="0.3937007874015748" right="0.3937007874015748" top="0.3937007874015748" bottom="0.3937007874015748" header="0.5118110236220472" footer="0.5118110236220472"/>
  <pageSetup horizontalDpi="600" verticalDpi="600" orientation="landscape" paperSize="9" scale="85" r:id="rId2"/>
  <drawing r:id="rId1"/>
</worksheet>
</file>

<file path=xl/worksheets/sheet11.xml><?xml version="1.0" encoding="utf-8"?>
<worksheet xmlns="http://schemas.openxmlformats.org/spreadsheetml/2006/main" xmlns:r="http://schemas.openxmlformats.org/officeDocument/2006/relationships">
  <dimension ref="A1:G31"/>
  <sheetViews>
    <sheetView workbookViewId="0" topLeftCell="A23">
      <selection activeCell="K53" sqref="K53"/>
    </sheetView>
  </sheetViews>
  <sheetFormatPr defaultColWidth="9.140625" defaultRowHeight="12.75"/>
  <cols>
    <col min="1" max="1" width="9.140625" style="112" customWidth="1"/>
    <col min="2" max="2" width="40.28125" style="111" customWidth="1"/>
    <col min="3" max="3" width="2.7109375" style="111" hidden="1" customWidth="1"/>
    <col min="4" max="7" width="13.140625" style="218" customWidth="1"/>
    <col min="8" max="16384" width="9.140625" style="15" customWidth="1"/>
  </cols>
  <sheetData>
    <row r="1" spans="1:7" ht="19.5" customHeight="1">
      <c r="A1" s="1" t="s">
        <v>191</v>
      </c>
      <c r="B1" s="356"/>
      <c r="C1" s="356"/>
      <c r="D1" s="357"/>
      <c r="E1" s="357"/>
      <c r="F1" s="357"/>
      <c r="G1" s="358"/>
    </row>
    <row r="2" spans="1:7" ht="3" customHeight="1">
      <c r="A2" s="359"/>
      <c r="B2" s="360"/>
      <c r="C2" s="360"/>
      <c r="D2" s="361"/>
      <c r="E2" s="361"/>
      <c r="F2" s="361"/>
      <c r="G2" s="362"/>
    </row>
    <row r="3" spans="1:7" ht="3" customHeight="1">
      <c r="A3" s="363"/>
      <c r="B3" s="364"/>
      <c r="C3" s="364"/>
      <c r="D3" s="365"/>
      <c r="E3" s="365"/>
      <c r="F3" s="365"/>
      <c r="G3" s="366"/>
    </row>
    <row r="4" ht="10.5" customHeight="1"/>
    <row r="5" spans="4:7" ht="30.75" customHeight="1" thickBot="1">
      <c r="D5" s="367" t="s">
        <v>50</v>
      </c>
      <c r="E5" s="367" t="s">
        <v>55</v>
      </c>
      <c r="F5" s="367" t="s">
        <v>51</v>
      </c>
      <c r="G5" s="367" t="s">
        <v>52</v>
      </c>
    </row>
    <row r="6" spans="4:7" ht="4.5" customHeight="1" hidden="1" thickTop="1">
      <c r="D6" s="368"/>
      <c r="E6" s="368"/>
      <c r="F6" s="368"/>
      <c r="G6" s="368"/>
    </row>
    <row r="7" spans="1:7" ht="15" customHeight="1" thickTop="1">
      <c r="A7" s="369" t="s">
        <v>192</v>
      </c>
      <c r="B7" s="370" t="s">
        <v>193</v>
      </c>
      <c r="C7" s="339" t="s">
        <v>58</v>
      </c>
      <c r="D7" s="189">
        <v>26411078929</v>
      </c>
      <c r="E7" s="189">
        <v>24501435447</v>
      </c>
      <c r="F7" s="189">
        <v>25502355047</v>
      </c>
      <c r="G7" s="189">
        <v>25365947069</v>
      </c>
    </row>
    <row r="8" spans="1:7" ht="15" customHeight="1" hidden="1">
      <c r="A8" s="371"/>
      <c r="B8" s="372"/>
      <c r="C8" s="340" t="s">
        <v>59</v>
      </c>
      <c r="D8" s="192">
        <f>D7/1936.27</f>
        <v>13640183.925279016</v>
      </c>
      <c r="E8" s="192">
        <f>E7/1936.27</f>
        <v>12653935.374198847</v>
      </c>
      <c r="F8" s="192">
        <f>F7/1936.27</f>
        <v>13170867.207052736</v>
      </c>
      <c r="G8" s="192">
        <f>G7/1936.27</f>
        <v>13100418.365723789</v>
      </c>
    </row>
    <row r="9" spans="1:7" ht="15" customHeight="1">
      <c r="A9" s="373" t="s">
        <v>194</v>
      </c>
      <c r="B9" s="62" t="s">
        <v>211</v>
      </c>
      <c r="C9" s="343" t="s">
        <v>58</v>
      </c>
      <c r="D9" s="194">
        <v>11098788106</v>
      </c>
      <c r="E9" s="194">
        <v>11949443350</v>
      </c>
      <c r="F9" s="194">
        <v>12446008728</v>
      </c>
      <c r="G9" s="194">
        <v>12254561773</v>
      </c>
    </row>
    <row r="10" spans="1:7" ht="15" customHeight="1" hidden="1">
      <c r="A10" s="371"/>
      <c r="B10" s="372"/>
      <c r="C10" s="340" t="s">
        <v>59</v>
      </c>
      <c r="D10" s="192">
        <f>D9/1936.27</f>
        <v>5732045.688876035</v>
      </c>
      <c r="E10" s="192">
        <f>E9/1936.27</f>
        <v>6171372.458386485</v>
      </c>
      <c r="F10" s="192">
        <f>F9/1936.27</f>
        <v>6427827.073703564</v>
      </c>
      <c r="G10" s="192">
        <f>G9/1936.27</f>
        <v>6328952.97298414</v>
      </c>
    </row>
    <row r="11" spans="1:7" ht="15" customHeight="1">
      <c r="A11" s="373" t="s">
        <v>195</v>
      </c>
      <c r="B11" s="155" t="s">
        <v>196</v>
      </c>
      <c r="C11" s="343" t="s">
        <v>58</v>
      </c>
      <c r="D11" s="194">
        <v>18292727031</v>
      </c>
      <c r="E11" s="194">
        <v>18780405056</v>
      </c>
      <c r="F11" s="194">
        <v>21889678199</v>
      </c>
      <c r="G11" s="194">
        <v>23984212528</v>
      </c>
    </row>
    <row r="12" spans="1:7" ht="15" customHeight="1" hidden="1">
      <c r="A12" s="371"/>
      <c r="B12" s="372"/>
      <c r="C12" s="340" t="s">
        <v>59</v>
      </c>
      <c r="D12" s="192">
        <f>D11/1936.27</f>
        <v>9447405.07832069</v>
      </c>
      <c r="E12" s="192">
        <f>E11/1936.27</f>
        <v>9699269.758866275</v>
      </c>
      <c r="F12" s="192">
        <f>F11/1936.27</f>
        <v>11305075.324722275</v>
      </c>
      <c r="G12" s="192">
        <f>G11/1936.27</f>
        <v>12386812.029314093</v>
      </c>
    </row>
    <row r="13" spans="1:7" ht="15" customHeight="1">
      <c r="A13" s="373" t="s">
        <v>197</v>
      </c>
      <c r="B13" s="155" t="s">
        <v>198</v>
      </c>
      <c r="C13" s="343" t="s">
        <v>58</v>
      </c>
      <c r="D13" s="194">
        <v>337540502</v>
      </c>
      <c r="E13" s="194">
        <v>589860000</v>
      </c>
      <c r="F13" s="194">
        <v>625050393</v>
      </c>
      <c r="G13" s="194">
        <v>528005600</v>
      </c>
    </row>
    <row r="14" spans="1:7" ht="15" customHeight="1" hidden="1">
      <c r="A14" s="371"/>
      <c r="B14" s="372"/>
      <c r="C14" s="340" t="s">
        <v>59</v>
      </c>
      <c r="D14" s="192">
        <f>D13/1936.27</f>
        <v>174325.12098002862</v>
      </c>
      <c r="E14" s="192">
        <f>E13/1936.27</f>
        <v>304637.2664969245</v>
      </c>
      <c r="F14" s="192">
        <f>F13/1936.27</f>
        <v>322811.5877434449</v>
      </c>
      <c r="G14" s="192">
        <f>G13/1936.27</f>
        <v>272692.1348778838</v>
      </c>
    </row>
    <row r="15" spans="1:7" ht="15" customHeight="1">
      <c r="A15" s="373" t="s">
        <v>199</v>
      </c>
      <c r="B15" s="155" t="s">
        <v>200</v>
      </c>
      <c r="C15" s="343" t="s">
        <v>58</v>
      </c>
      <c r="D15" s="194">
        <v>3137408026</v>
      </c>
      <c r="E15" s="194">
        <v>3351516580</v>
      </c>
      <c r="F15" s="194">
        <v>3699124964</v>
      </c>
      <c r="G15" s="194">
        <v>3623228639</v>
      </c>
    </row>
    <row r="16" spans="1:7" ht="15" customHeight="1" hidden="1">
      <c r="A16" s="371"/>
      <c r="B16" s="372"/>
      <c r="C16" s="340" t="s">
        <v>59</v>
      </c>
      <c r="D16" s="192">
        <f>D15/1936.27</f>
        <v>1620336.020286427</v>
      </c>
      <c r="E16" s="192">
        <f>E15/1936.27</f>
        <v>1730913.8601538008</v>
      </c>
      <c r="F16" s="192">
        <f>F15/1936.27</f>
        <v>1910438.6082519484</v>
      </c>
      <c r="G16" s="192">
        <f>G15/1936.27</f>
        <v>1871241.4275901604</v>
      </c>
    </row>
    <row r="17" spans="1:7" ht="15" customHeight="1">
      <c r="A17" s="373" t="s">
        <v>201</v>
      </c>
      <c r="B17" s="155" t="s">
        <v>212</v>
      </c>
      <c r="C17" s="343" t="s">
        <v>58</v>
      </c>
      <c r="D17" s="194">
        <v>4621514867</v>
      </c>
      <c r="E17" s="194">
        <v>4742985568</v>
      </c>
      <c r="F17" s="194">
        <v>4617179484</v>
      </c>
      <c r="G17" s="194">
        <v>5332800865</v>
      </c>
    </row>
    <row r="18" spans="1:7" ht="15" customHeight="1" hidden="1">
      <c r="A18" s="371"/>
      <c r="B18" s="372"/>
      <c r="C18" s="340" t="s">
        <v>59</v>
      </c>
      <c r="D18" s="192">
        <f>D17/1936.27</f>
        <v>2386813.2373067806</v>
      </c>
      <c r="E18" s="192">
        <f>E17/1936.27</f>
        <v>2449547.6188754668</v>
      </c>
      <c r="F18" s="192">
        <f>F17/1936.27</f>
        <v>2384574.1988462354</v>
      </c>
      <c r="G18" s="192">
        <f>G17/1936.27</f>
        <v>2754161.7981996313</v>
      </c>
    </row>
    <row r="19" spans="1:7" ht="15" customHeight="1">
      <c r="A19" s="373" t="s">
        <v>202</v>
      </c>
      <c r="B19" s="155" t="s">
        <v>203</v>
      </c>
      <c r="C19" s="343" t="s">
        <v>58</v>
      </c>
      <c r="D19" s="194">
        <v>1680803000</v>
      </c>
      <c r="E19" s="194">
        <v>1658166061</v>
      </c>
      <c r="F19" s="194">
        <v>1398446061</v>
      </c>
      <c r="G19" s="194">
        <v>1095780000</v>
      </c>
    </row>
    <row r="20" spans="1:7" ht="15" customHeight="1" hidden="1">
      <c r="A20" s="371"/>
      <c r="B20" s="372"/>
      <c r="C20" s="340" t="s">
        <v>59</v>
      </c>
      <c r="D20" s="192">
        <f>D19/1936.27</f>
        <v>868062.3053603062</v>
      </c>
      <c r="E20" s="192">
        <f>E19/1936.27</f>
        <v>856371.3020394883</v>
      </c>
      <c r="F20" s="192">
        <f>F19/1936.27</f>
        <v>722237.1162079668</v>
      </c>
      <c r="G20" s="192">
        <f>G19/1936.27</f>
        <v>565923.1408842775</v>
      </c>
    </row>
    <row r="21" spans="1:7" ht="15" customHeight="1">
      <c r="A21" s="373" t="s">
        <v>204</v>
      </c>
      <c r="B21" s="155" t="s">
        <v>213</v>
      </c>
      <c r="C21" s="343" t="s">
        <v>58</v>
      </c>
      <c r="D21" s="194">
        <v>54160567</v>
      </c>
      <c r="E21" s="194">
        <v>52000000</v>
      </c>
      <c r="F21" s="194">
        <v>52000000</v>
      </c>
      <c r="G21" s="194">
        <v>100000000</v>
      </c>
    </row>
    <row r="22" spans="1:7" ht="15" customHeight="1" hidden="1">
      <c r="A22" s="371"/>
      <c r="B22" s="372"/>
      <c r="C22" s="340" t="s">
        <v>59</v>
      </c>
      <c r="D22" s="192">
        <f>D21/1936.27</f>
        <v>27971.59848574837</v>
      </c>
      <c r="E22" s="192">
        <f>E21/1936.27</f>
        <v>26855.7587526533</v>
      </c>
      <c r="F22" s="192">
        <f>F21/1936.27</f>
        <v>26855.7587526533</v>
      </c>
      <c r="G22" s="192">
        <f>G21/1936.27</f>
        <v>51645.68990894865</v>
      </c>
    </row>
    <row r="23" spans="1:7" ht="15" customHeight="1">
      <c r="A23" s="373" t="s">
        <v>205</v>
      </c>
      <c r="B23" s="155" t="s">
        <v>206</v>
      </c>
      <c r="C23" s="343" t="s">
        <v>58</v>
      </c>
      <c r="D23" s="194"/>
      <c r="E23" s="194">
        <v>4388000</v>
      </c>
      <c r="F23" s="194">
        <v>4388000</v>
      </c>
      <c r="G23" s="194">
        <v>5802000</v>
      </c>
    </row>
    <row r="24" spans="1:7" ht="15" customHeight="1" hidden="1">
      <c r="A24" s="371"/>
      <c r="B24" s="372"/>
      <c r="C24" s="340" t="s">
        <v>59</v>
      </c>
      <c r="D24" s="192">
        <f>D23/1936.27</f>
        <v>0</v>
      </c>
      <c r="E24" s="192">
        <f>E23/1936.27</f>
        <v>2266.2128732046667</v>
      </c>
      <c r="F24" s="192">
        <f>F23/1936.27</f>
        <v>2266.2128732046667</v>
      </c>
      <c r="G24" s="192">
        <f>G23/1936.27</f>
        <v>2996.4829285172004</v>
      </c>
    </row>
    <row r="25" spans="1:7" ht="15" customHeight="1">
      <c r="A25" s="373" t="s">
        <v>207</v>
      </c>
      <c r="B25" s="155" t="s">
        <v>208</v>
      </c>
      <c r="C25" s="343" t="s">
        <v>58</v>
      </c>
      <c r="D25" s="194"/>
      <c r="E25" s="194"/>
      <c r="F25" s="194">
        <v>36500000</v>
      </c>
      <c r="G25" s="194"/>
    </row>
    <row r="26" spans="1:7" ht="15" customHeight="1" hidden="1">
      <c r="A26" s="371"/>
      <c r="B26" s="372"/>
      <c r="C26" s="340" t="s">
        <v>59</v>
      </c>
      <c r="D26" s="192">
        <f>D25/1936.27</f>
        <v>0</v>
      </c>
      <c r="E26" s="192">
        <f>E25/1936.27</f>
        <v>0</v>
      </c>
      <c r="F26" s="192">
        <f>F25/1936.27</f>
        <v>18850.676816766256</v>
      </c>
      <c r="G26" s="192">
        <f>G25/1936.27</f>
        <v>0</v>
      </c>
    </row>
    <row r="27" spans="1:7" ht="15" customHeight="1">
      <c r="A27" s="373" t="s">
        <v>209</v>
      </c>
      <c r="B27" s="155" t="s">
        <v>210</v>
      </c>
      <c r="C27" s="343" t="s">
        <v>58</v>
      </c>
      <c r="D27" s="194"/>
      <c r="E27" s="194">
        <v>330000000</v>
      </c>
      <c r="F27" s="194">
        <v>168188295</v>
      </c>
      <c r="G27" s="194">
        <v>279877780</v>
      </c>
    </row>
    <row r="28" spans="1:7" ht="15" customHeight="1" hidden="1">
      <c r="A28" s="374"/>
      <c r="B28" s="375"/>
      <c r="C28" s="344" t="s">
        <v>59</v>
      </c>
      <c r="D28" s="226">
        <f>D27/1936.27</f>
        <v>0</v>
      </c>
      <c r="E28" s="226">
        <f>E27/1936.27</f>
        <v>170430.77669953054</v>
      </c>
      <c r="F28" s="226">
        <f>F27/1936.27</f>
        <v>86862.00529884778</v>
      </c>
      <c r="G28" s="226">
        <f>G27/1936.27</f>
        <v>144544.8103828495</v>
      </c>
    </row>
    <row r="29" spans="1:7" ht="4.5" customHeight="1" hidden="1">
      <c r="A29" s="376"/>
      <c r="B29" s="377"/>
      <c r="C29" s="378"/>
      <c r="D29" s="379"/>
      <c r="E29" s="379"/>
      <c r="F29" s="379"/>
      <c r="G29" s="380"/>
    </row>
    <row r="30" spans="1:7" s="231" customFormat="1" ht="18" customHeight="1">
      <c r="A30" s="383" t="s">
        <v>183</v>
      </c>
      <c r="B30" s="384"/>
      <c r="C30" s="354" t="s">
        <v>58</v>
      </c>
      <c r="D30" s="385">
        <f>SUM(D7,D9,D11,D13,D15,D17,D19,D21,D23,D25,D27)</f>
        <v>65634021028</v>
      </c>
      <c r="E30" s="385">
        <f>SUM(E7,E9,E11,E13,E15,E17,E19,E21,E23,E25,E27)</f>
        <v>65960200062</v>
      </c>
      <c r="F30" s="385">
        <f>SUM(F7,F9,F11,F13,F15,F17,F19,F21,F23,F25,F27)</f>
        <v>70438919171</v>
      </c>
      <c r="G30" s="214">
        <f>SUM(G7,G9,G11,G13,G15,G17,G19,G21,G23,G25,G27)</f>
        <v>72570216254</v>
      </c>
    </row>
    <row r="31" spans="1:7" ht="18" customHeight="1" hidden="1">
      <c r="A31" s="381"/>
      <c r="B31" s="382"/>
      <c r="C31" s="344" t="s">
        <v>59</v>
      </c>
      <c r="D31" s="199">
        <f>D30/1936.27</f>
        <v>33897142.97489503</v>
      </c>
      <c r="E31" s="199">
        <f>E30/1936.27</f>
        <v>34065600.38734268</v>
      </c>
      <c r="F31" s="199">
        <f>F30/1936.27</f>
        <v>36378665.77026964</v>
      </c>
      <c r="G31" s="199">
        <f>G30/1936.27</f>
        <v>37479388.85279429</v>
      </c>
    </row>
  </sheetData>
  <printOptions horizontalCentered="1"/>
  <pageMargins left="0.3937007874015748" right="0.3937007874015748" top="0.3937007874015748" bottom="0.3937007874015748" header="0.5118110236220472" footer="0.5118110236220472"/>
  <pageSetup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dimension ref="A1:G30"/>
  <sheetViews>
    <sheetView workbookViewId="0" topLeftCell="A31">
      <selection activeCell="D57" sqref="D57"/>
    </sheetView>
  </sheetViews>
  <sheetFormatPr defaultColWidth="9.140625" defaultRowHeight="12.75"/>
  <cols>
    <col min="1" max="1" width="8.57421875" style="132" customWidth="1"/>
    <col min="2" max="2" width="48.8515625" style="132" customWidth="1"/>
    <col min="3" max="3" width="2.7109375" style="386" hidden="1" customWidth="1"/>
    <col min="4" max="4" width="14.57421875" style="229" bestFit="1" customWidth="1"/>
    <col min="5" max="5" width="14.00390625" style="229" bestFit="1" customWidth="1"/>
    <col min="6" max="6" width="13.7109375" style="229" bestFit="1" customWidth="1"/>
    <col min="7" max="7" width="14.00390625" style="229" bestFit="1" customWidth="1"/>
    <col min="8" max="16384" width="9.140625" style="132" customWidth="1"/>
  </cols>
  <sheetData>
    <row r="1" spans="3:7" s="230" customFormat="1" ht="12">
      <c r="C1" s="386"/>
      <c r="D1" s="425" t="s">
        <v>50</v>
      </c>
      <c r="E1" s="425" t="s">
        <v>55</v>
      </c>
      <c r="F1" s="425" t="s">
        <v>51</v>
      </c>
      <c r="G1" s="425" t="s">
        <v>52</v>
      </c>
    </row>
    <row r="2" spans="3:7" s="231" customFormat="1" ht="16.5" thickBot="1">
      <c r="C2" s="386"/>
      <c r="D2" s="426"/>
      <c r="E2" s="426"/>
      <c r="F2" s="426"/>
      <c r="G2" s="426"/>
    </row>
    <row r="3" spans="3:7" s="15" customFormat="1" ht="3" customHeight="1" hidden="1">
      <c r="C3" s="386"/>
      <c r="D3" s="112"/>
      <c r="E3" s="112"/>
      <c r="F3" s="112"/>
      <c r="G3" s="112"/>
    </row>
    <row r="4" spans="1:7" s="15" customFormat="1" ht="15" customHeight="1">
      <c r="A4" s="339" t="s">
        <v>166</v>
      </c>
      <c r="B4" s="75" t="s">
        <v>184</v>
      </c>
      <c r="C4" s="339" t="s">
        <v>58</v>
      </c>
      <c r="D4" s="145">
        <v>11342690770</v>
      </c>
      <c r="E4" s="145">
        <v>11883584000</v>
      </c>
      <c r="F4" s="145">
        <v>12841542959</v>
      </c>
      <c r="G4" s="145">
        <v>13928400000</v>
      </c>
    </row>
    <row r="5" spans="1:7" s="15" customFormat="1" ht="15" customHeight="1" hidden="1">
      <c r="A5" s="261"/>
      <c r="B5" s="341"/>
      <c r="C5" s="340" t="s">
        <v>59</v>
      </c>
      <c r="D5" s="135">
        <f>D4/1936.27</f>
        <v>5858010.90240514</v>
      </c>
      <c r="E5" s="135">
        <f>E4/1936.27</f>
        <v>6137358.942709437</v>
      </c>
      <c r="F5" s="135">
        <f>F4/1936.27</f>
        <v>6632103.456129569</v>
      </c>
      <c r="G5" s="135">
        <f>G4/1936.27</f>
        <v>7193418.273278004</v>
      </c>
    </row>
    <row r="6" spans="1:7" s="15" customFormat="1" ht="15" customHeight="1">
      <c r="A6" s="343" t="s">
        <v>167</v>
      </c>
      <c r="B6" s="62" t="s">
        <v>168</v>
      </c>
      <c r="C6" s="343" t="s">
        <v>58</v>
      </c>
      <c r="D6" s="131"/>
      <c r="E6" s="131">
        <v>4500000000</v>
      </c>
      <c r="F6" s="131">
        <v>4527612000</v>
      </c>
      <c r="G6" s="131">
        <v>0</v>
      </c>
    </row>
    <row r="7" spans="1:7" s="15" customFormat="1" ht="15" customHeight="1" hidden="1">
      <c r="A7" s="261"/>
      <c r="B7" s="341"/>
      <c r="C7" s="340" t="s">
        <v>59</v>
      </c>
      <c r="D7" s="135">
        <f>D6/1936.27</f>
        <v>0</v>
      </c>
      <c r="E7" s="135">
        <f>E6/1936.27</f>
        <v>2324056.045902689</v>
      </c>
      <c r="F7" s="135">
        <f>F6/1936.27</f>
        <v>2338316.453800348</v>
      </c>
      <c r="G7" s="135">
        <f>G6/1936.27</f>
        <v>0</v>
      </c>
    </row>
    <row r="8" spans="1:7" s="15" customFormat="1" ht="15" customHeight="1">
      <c r="A8" s="343" t="s">
        <v>169</v>
      </c>
      <c r="B8" s="62" t="s">
        <v>170</v>
      </c>
      <c r="C8" s="343" t="s">
        <v>58</v>
      </c>
      <c r="D8" s="131">
        <v>95000000</v>
      </c>
      <c r="E8" s="131"/>
      <c r="F8" s="131"/>
      <c r="G8" s="131">
        <v>204000000</v>
      </c>
    </row>
    <row r="9" spans="1:7" s="15" customFormat="1" ht="15" customHeight="1" hidden="1">
      <c r="A9" s="261"/>
      <c r="B9" s="341"/>
      <c r="C9" s="340" t="s">
        <v>59</v>
      </c>
      <c r="D9" s="135">
        <f>D8/1936.27</f>
        <v>49063.40541350122</v>
      </c>
      <c r="E9" s="135">
        <f>E8/1936.27</f>
        <v>0</v>
      </c>
      <c r="F9" s="135">
        <f>F8/1936.27</f>
        <v>0</v>
      </c>
      <c r="G9" s="135">
        <f>G8/1936.27</f>
        <v>105357.20741425524</v>
      </c>
    </row>
    <row r="10" spans="1:7" s="15" customFormat="1" ht="15" customHeight="1">
      <c r="A10" s="343" t="s">
        <v>171</v>
      </c>
      <c r="B10" s="62" t="s">
        <v>215</v>
      </c>
      <c r="C10" s="343" t="s">
        <v>58</v>
      </c>
      <c r="D10" s="131">
        <v>2559472000</v>
      </c>
      <c r="E10" s="131">
        <v>5350000000</v>
      </c>
      <c r="F10" s="131">
        <v>5910000000</v>
      </c>
      <c r="G10" s="131">
        <v>5780000000</v>
      </c>
    </row>
    <row r="11" spans="1:7" s="15" customFormat="1" ht="15" customHeight="1" hidden="1">
      <c r="A11" s="261"/>
      <c r="B11" s="341"/>
      <c r="C11" s="340" t="s">
        <v>59</v>
      </c>
      <c r="D11" s="135">
        <f>D10/1936.27</f>
        <v>1321856.972426366</v>
      </c>
      <c r="E11" s="135">
        <f>E10/1936.27</f>
        <v>2763044.4101287527</v>
      </c>
      <c r="F11" s="135">
        <f>F10/1936.27</f>
        <v>3052260.2736188653</v>
      </c>
      <c r="G11" s="135">
        <f>G10/1936.27</f>
        <v>2985120.876737232</v>
      </c>
    </row>
    <row r="12" spans="1:7" s="15" customFormat="1" ht="15" customHeight="1">
      <c r="A12" s="343" t="s">
        <v>173</v>
      </c>
      <c r="B12" s="62" t="s">
        <v>185</v>
      </c>
      <c r="C12" s="343" t="s">
        <v>58</v>
      </c>
      <c r="D12" s="131">
        <v>59700000</v>
      </c>
      <c r="E12" s="131">
        <v>590700000</v>
      </c>
      <c r="F12" s="131">
        <v>642740000</v>
      </c>
      <c r="G12" s="131">
        <v>252200000</v>
      </c>
    </row>
    <row r="13" spans="1:7" s="15" customFormat="1" ht="15" customHeight="1" hidden="1">
      <c r="A13" s="261"/>
      <c r="B13" s="341"/>
      <c r="C13" s="340" t="s">
        <v>59</v>
      </c>
      <c r="D13" s="135">
        <f>D12/1936.27</f>
        <v>30832.476875642344</v>
      </c>
      <c r="E13" s="135">
        <f>E12/1936.27</f>
        <v>305071.09029215964</v>
      </c>
      <c r="F13" s="135">
        <f>F12/1936.27</f>
        <v>331947.5073207765</v>
      </c>
      <c r="G13" s="135">
        <f>G12/1936.27</f>
        <v>130250.42995036849</v>
      </c>
    </row>
    <row r="14" spans="1:7" s="15" customFormat="1" ht="15" customHeight="1">
      <c r="A14" s="343" t="s">
        <v>174</v>
      </c>
      <c r="B14" s="62" t="s">
        <v>186</v>
      </c>
      <c r="C14" s="343" t="s">
        <v>58</v>
      </c>
      <c r="D14" s="131">
        <v>94582000</v>
      </c>
      <c r="E14" s="131">
        <v>3444900000</v>
      </c>
      <c r="F14" s="131">
        <v>3615100000</v>
      </c>
      <c r="G14" s="131">
        <v>1197900000</v>
      </c>
    </row>
    <row r="15" spans="1:7" s="15" customFormat="1" ht="15" customHeight="1" hidden="1">
      <c r="A15" s="261"/>
      <c r="B15" s="341"/>
      <c r="C15" s="340" t="s">
        <v>59</v>
      </c>
      <c r="D15" s="135">
        <f>D14/1936.27</f>
        <v>48847.52642968181</v>
      </c>
      <c r="E15" s="135">
        <f>E14/1936.27</f>
        <v>1779142.371673372</v>
      </c>
      <c r="F15" s="135">
        <f>F14/1936.27</f>
        <v>1867043.3358984026</v>
      </c>
      <c r="G15" s="135">
        <f>G14/1936.27</f>
        <v>618663.7194192959</v>
      </c>
    </row>
    <row r="16" spans="1:7" s="15" customFormat="1" ht="15" customHeight="1">
      <c r="A16" s="343" t="s">
        <v>175</v>
      </c>
      <c r="B16" s="62" t="s">
        <v>176</v>
      </c>
      <c r="C16" s="343" t="s">
        <v>58</v>
      </c>
      <c r="D16" s="131"/>
      <c r="E16" s="131"/>
      <c r="F16" s="131"/>
      <c r="G16" s="131"/>
    </row>
    <row r="17" spans="1:7" s="15" customFormat="1" ht="15" customHeight="1" hidden="1">
      <c r="A17" s="261"/>
      <c r="B17" s="341"/>
      <c r="C17" s="340" t="s">
        <v>59</v>
      </c>
      <c r="D17" s="135">
        <f>D16/1936.27</f>
        <v>0</v>
      </c>
      <c r="E17" s="135">
        <f>E16/1936.27</f>
        <v>0</v>
      </c>
      <c r="F17" s="135">
        <f>F16/1936.27</f>
        <v>0</v>
      </c>
      <c r="G17" s="135">
        <f>G16/1936.27</f>
        <v>0</v>
      </c>
    </row>
    <row r="18" spans="1:7" s="15" customFormat="1" ht="15" customHeight="1">
      <c r="A18" s="343" t="s">
        <v>177</v>
      </c>
      <c r="B18" s="62" t="s">
        <v>187</v>
      </c>
      <c r="C18" s="343" t="s">
        <v>58</v>
      </c>
      <c r="D18" s="131">
        <v>2176315020</v>
      </c>
      <c r="E18" s="131">
        <v>13772903410</v>
      </c>
      <c r="F18" s="131">
        <v>13882354704</v>
      </c>
      <c r="G18" s="131">
        <v>9817903410</v>
      </c>
    </row>
    <row r="19" spans="1:7" s="15" customFormat="1" ht="15" customHeight="1" hidden="1">
      <c r="A19" s="191"/>
      <c r="B19" s="341"/>
      <c r="C19" s="340" t="s">
        <v>59</v>
      </c>
      <c r="D19" s="135">
        <f>D18/1936.27</f>
        <v>1123972.9066710738</v>
      </c>
      <c r="E19" s="135">
        <f>E18/1936.27</f>
        <v>7113110.986587615</v>
      </c>
      <c r="F19" s="135">
        <f>F18/1936.27</f>
        <v>7169637.862488186</v>
      </c>
      <c r="G19" s="135">
        <f>G18/1936.27</f>
        <v>5070523.950688696</v>
      </c>
    </row>
    <row r="20" spans="1:7" s="15" customFormat="1" ht="15" customHeight="1">
      <c r="A20" s="343" t="s">
        <v>178</v>
      </c>
      <c r="B20" s="62" t="s">
        <v>188</v>
      </c>
      <c r="C20" s="343" t="s">
        <v>58</v>
      </c>
      <c r="D20" s="131">
        <v>16420749678</v>
      </c>
      <c r="E20" s="131">
        <v>15551361247</v>
      </c>
      <c r="F20" s="131">
        <v>16961005797</v>
      </c>
      <c r="G20" s="131">
        <v>11293623458</v>
      </c>
    </row>
    <row r="21" spans="1:7" s="15" customFormat="1" ht="15" customHeight="1" hidden="1">
      <c r="A21" s="261"/>
      <c r="B21" s="341"/>
      <c r="C21" s="340" t="s">
        <v>59</v>
      </c>
      <c r="D21" s="135">
        <f>D20/1936.27</f>
        <v>8480609.459424565</v>
      </c>
      <c r="E21" s="135">
        <f>E20/1936.27</f>
        <v>8031607.80624603</v>
      </c>
      <c r="F21" s="135">
        <f>F20/1936.27</f>
        <v>8759628.459357424</v>
      </c>
      <c r="G21" s="135">
        <f>G20/1936.27</f>
        <v>5832669.750602963</v>
      </c>
    </row>
    <row r="22" spans="1:7" s="15" customFormat="1" ht="15" customHeight="1">
      <c r="A22" s="343" t="s">
        <v>179</v>
      </c>
      <c r="B22" s="62" t="s">
        <v>180</v>
      </c>
      <c r="C22" s="343" t="s">
        <v>58</v>
      </c>
      <c r="D22" s="131">
        <v>1715235774</v>
      </c>
      <c r="E22" s="131">
        <v>5370226883</v>
      </c>
      <c r="F22" s="131">
        <v>5445139735</v>
      </c>
      <c r="G22" s="131">
        <v>3241226853</v>
      </c>
    </row>
    <row r="23" spans="1:7" s="15" customFormat="1" ht="15" customHeight="1" hidden="1">
      <c r="A23" s="261"/>
      <c r="B23" s="341"/>
      <c r="C23" s="340" t="s">
        <v>59</v>
      </c>
      <c r="D23" s="135">
        <f>D22/1936.27</f>
        <v>885845.3490473953</v>
      </c>
      <c r="E23" s="135">
        <f>E22/1936.27</f>
        <v>2773490.7234011786</v>
      </c>
      <c r="F23" s="135">
        <f>F22/1936.27</f>
        <v>2812179.9826470483</v>
      </c>
      <c r="G23" s="135">
        <f>G22/1936.27</f>
        <v>1673953.969745955</v>
      </c>
    </row>
    <row r="24" spans="1:7" s="15" customFormat="1" ht="15" customHeight="1">
      <c r="A24" s="343" t="s">
        <v>181</v>
      </c>
      <c r="B24" s="62" t="s">
        <v>189</v>
      </c>
      <c r="C24" s="343" t="s">
        <v>58</v>
      </c>
      <c r="D24" s="131">
        <v>10195814662</v>
      </c>
      <c r="E24" s="131">
        <v>13303700000</v>
      </c>
      <c r="F24" s="131">
        <v>13462200000</v>
      </c>
      <c r="G24" s="131">
        <v>2303700000</v>
      </c>
    </row>
    <row r="25" spans="1:7" s="15" customFormat="1" ht="15" customHeight="1" hidden="1">
      <c r="A25" s="191"/>
      <c r="B25" s="341"/>
      <c r="C25" s="340" t="s">
        <v>59</v>
      </c>
      <c r="D25" s="135">
        <f>D24/1936.27</f>
        <v>5265698.824027641</v>
      </c>
      <c r="E25" s="135">
        <f>E24/1936.27</f>
        <v>6870787.648416801</v>
      </c>
      <c r="F25" s="135">
        <f>F24/1936.27</f>
        <v>6952646.066922485</v>
      </c>
      <c r="G25" s="135">
        <f>G24/1936.27</f>
        <v>1189761.75843245</v>
      </c>
    </row>
    <row r="26" spans="1:7" s="15" customFormat="1" ht="15" customHeight="1">
      <c r="A26" s="343" t="s">
        <v>182</v>
      </c>
      <c r="B26" s="62" t="s">
        <v>190</v>
      </c>
      <c r="C26" s="343" t="s">
        <v>58</v>
      </c>
      <c r="D26" s="131">
        <v>135068000</v>
      </c>
      <c r="E26" s="131">
        <v>20000000</v>
      </c>
      <c r="F26" s="131">
        <v>20000000</v>
      </c>
      <c r="G26" s="131">
        <v>1050000000</v>
      </c>
    </row>
    <row r="27" spans="1:7" s="15" customFormat="1" ht="15" customHeight="1" hidden="1">
      <c r="A27" s="198"/>
      <c r="B27" s="125"/>
      <c r="C27" s="344" t="s">
        <v>59</v>
      </c>
      <c r="D27" s="135">
        <f>D26/1936.27</f>
        <v>69756.80044621877</v>
      </c>
      <c r="E27" s="135">
        <f>E26/1936.27</f>
        <v>10329.13798178973</v>
      </c>
      <c r="F27" s="135">
        <f>F26/1936.27</f>
        <v>10329.13798178973</v>
      </c>
      <c r="G27" s="135">
        <f>G26/1936.27</f>
        <v>542279.7440439608</v>
      </c>
    </row>
    <row r="28" spans="1:7" s="15" customFormat="1" ht="3" customHeight="1" hidden="1">
      <c r="A28" s="237"/>
      <c r="B28" s="346"/>
      <c r="C28" s="387"/>
      <c r="D28" s="388"/>
      <c r="E28" s="388"/>
      <c r="F28" s="388"/>
      <c r="G28" s="389"/>
    </row>
    <row r="29" spans="1:7" s="15" customFormat="1" ht="18" customHeight="1">
      <c r="A29" s="212" t="s">
        <v>214</v>
      </c>
      <c r="B29" s="353"/>
      <c r="C29" s="354" t="s">
        <v>58</v>
      </c>
      <c r="D29" s="355">
        <f>SUM(D4,D6,D8,D10,D12,D14,D16,D18,D20,D22,D24,D26)</f>
        <v>44794627904</v>
      </c>
      <c r="E29" s="355">
        <f>SUM(E4,E6,E8,E10,E12,E14,E16,E18,E20,E22,E24,E26)</f>
        <v>73787375540</v>
      </c>
      <c r="F29" s="355">
        <f>SUM(F4,F6,F8,F10,F12,F14,F16,F18,F20,F22,F24,F26)</f>
        <v>77307695195</v>
      </c>
      <c r="G29" s="355">
        <f>SUM(G4,G6,G8,G10,G12,G14,G16,G18,G20,G22,G24,G26)</f>
        <v>49068953721</v>
      </c>
    </row>
    <row r="30" spans="1:7" s="15" customFormat="1" ht="18" customHeight="1" hidden="1">
      <c r="A30" s="350"/>
      <c r="B30" s="351"/>
      <c r="C30" s="344" t="s">
        <v>59</v>
      </c>
      <c r="D30" s="352">
        <f>D29/1936.27</f>
        <v>23134494.623167224</v>
      </c>
      <c r="E30" s="352">
        <f>E29/1936.27</f>
        <v>38107999.16333982</v>
      </c>
      <c r="F30" s="352">
        <f>F29/1936.27</f>
        <v>39926092.536164895</v>
      </c>
      <c r="G30" s="352">
        <f>G29/1936.27</f>
        <v>25341999.68031318</v>
      </c>
    </row>
  </sheetData>
  <mergeCells count="4">
    <mergeCell ref="D1:D2"/>
    <mergeCell ref="E1:E2"/>
    <mergeCell ref="F1:F2"/>
    <mergeCell ref="G1:G2"/>
  </mergeCells>
  <printOptions horizontalCentered="1"/>
  <pageMargins left="0.3937007874015748" right="0.3937007874015748" top="0.3937007874015748" bottom="0.3937007874015748" header="0.5118110236220472" footer="0.5118110236220472"/>
  <pageSetup horizontalDpi="600" verticalDpi="600" orientation="landscape" paperSize="9" scale="90" r:id="rId2"/>
  <drawing r:id="rId1"/>
</worksheet>
</file>

<file path=xl/worksheets/sheet13.xml><?xml version="1.0" encoding="utf-8"?>
<worksheet xmlns="http://schemas.openxmlformats.org/spreadsheetml/2006/main" xmlns:r="http://schemas.openxmlformats.org/officeDocument/2006/relationships">
  <dimension ref="A1:F40"/>
  <sheetViews>
    <sheetView workbookViewId="0" topLeftCell="H9">
      <selection activeCell="V46" sqref="V46"/>
    </sheetView>
  </sheetViews>
  <sheetFormatPr defaultColWidth="9.140625" defaultRowHeight="12.75"/>
  <cols>
    <col min="1" max="1" width="21.421875" style="132" customWidth="1"/>
    <col min="2" max="2" width="3.140625" style="132" hidden="1" customWidth="1"/>
    <col min="3" max="5" width="15.7109375" style="229" customWidth="1"/>
    <col min="6" max="6" width="16.28125" style="229" customWidth="1"/>
    <col min="7" max="16384" width="9.140625" style="132" customWidth="1"/>
  </cols>
  <sheetData>
    <row r="1" spans="1:6" ht="21" customHeight="1">
      <c r="A1" s="1" t="s">
        <v>216</v>
      </c>
      <c r="B1" s="390"/>
      <c r="C1" s="390"/>
      <c r="D1" s="390"/>
      <c r="E1" s="390"/>
      <c r="F1" s="391"/>
    </row>
    <row r="2" spans="1:6" ht="3" customHeight="1">
      <c r="A2" s="392"/>
      <c r="B2" s="393"/>
      <c r="C2" s="394"/>
      <c r="D2" s="394"/>
      <c r="E2" s="394"/>
      <c r="F2" s="395"/>
    </row>
    <row r="3" spans="1:6" ht="3" customHeight="1">
      <c r="A3" s="396"/>
      <c r="B3" s="397"/>
      <c r="C3" s="398"/>
      <c r="D3" s="398"/>
      <c r="E3" s="398"/>
      <c r="F3" s="399"/>
    </row>
    <row r="5" spans="2:6" s="121" customFormat="1" ht="29.25" customHeight="1" thickBot="1">
      <c r="B5" s="400" t="s">
        <v>1</v>
      </c>
      <c r="C5" s="401" t="s">
        <v>217</v>
      </c>
      <c r="D5" s="401" t="s">
        <v>218</v>
      </c>
      <c r="E5" s="401" t="s">
        <v>219</v>
      </c>
      <c r="F5" s="402" t="s">
        <v>220</v>
      </c>
    </row>
    <row r="6" spans="3:6" s="15" customFormat="1" ht="3" customHeight="1" hidden="1">
      <c r="C6" s="112"/>
      <c r="D6" s="112"/>
      <c r="E6" s="112"/>
      <c r="F6" s="112"/>
    </row>
    <row r="7" spans="1:6" s="15" customFormat="1" ht="12.75" customHeight="1">
      <c r="A7" s="403" t="s">
        <v>57</v>
      </c>
      <c r="B7" s="164" t="s">
        <v>58</v>
      </c>
      <c r="C7" s="258">
        <v>28670942000</v>
      </c>
      <c r="D7" s="258">
        <v>33170942000</v>
      </c>
      <c r="E7" s="258">
        <v>33170942000</v>
      </c>
      <c r="F7" s="258">
        <f>SUM(C7:E7)</f>
        <v>95012826000</v>
      </c>
    </row>
    <row r="8" spans="1:6" s="44" customFormat="1" ht="12.75" customHeight="1" hidden="1">
      <c r="A8" s="404"/>
      <c r="B8" s="191" t="s">
        <v>59</v>
      </c>
      <c r="C8" s="233">
        <f>C7/1936.27</f>
        <v>14807305.79929452</v>
      </c>
      <c r="D8" s="233">
        <f>D7/1936.27</f>
        <v>17131361.84519721</v>
      </c>
      <c r="E8" s="233">
        <f>E7/1936.27</f>
        <v>17131361.84519721</v>
      </c>
      <c r="F8" s="233">
        <f>F7/1936.27</f>
        <v>49070029.48968894</v>
      </c>
    </row>
    <row r="9" spans="1:6" s="15" customFormat="1" ht="12.75" customHeight="1">
      <c r="A9" s="405" t="s">
        <v>60</v>
      </c>
      <c r="B9" s="193" t="s">
        <v>58</v>
      </c>
      <c r="C9" s="107">
        <v>25376141761</v>
      </c>
      <c r="D9" s="107">
        <v>17819513980</v>
      </c>
      <c r="E9" s="107">
        <v>18327036813</v>
      </c>
      <c r="F9" s="235">
        <f>SUM(C9:E9)</f>
        <v>61522692554</v>
      </c>
    </row>
    <row r="10" spans="1:6" s="44" customFormat="1" ht="12.75" customHeight="1" hidden="1">
      <c r="A10" s="404"/>
      <c r="B10" s="191" t="s">
        <v>59</v>
      </c>
      <c r="C10" s="233">
        <f>C9/1936.27</f>
        <v>13105683.484741282</v>
      </c>
      <c r="D10" s="233">
        <f>D9/1936.27</f>
        <v>9203010.933392555</v>
      </c>
      <c r="E10" s="233">
        <f>E9/1936.27</f>
        <v>9465124.601940844</v>
      </c>
      <c r="F10" s="233">
        <f>F9/1936.27</f>
        <v>31773819.02007468</v>
      </c>
    </row>
    <row r="11" spans="1:6" s="15" customFormat="1" ht="12.75" customHeight="1">
      <c r="A11" s="405" t="s">
        <v>62</v>
      </c>
      <c r="B11" s="193" t="s">
        <v>58</v>
      </c>
      <c r="C11" s="107">
        <v>25548556383</v>
      </c>
      <c r="D11" s="107">
        <v>26315013075</v>
      </c>
      <c r="E11" s="107">
        <v>27081469765</v>
      </c>
      <c r="F11" s="235">
        <f>SUM(C11:E11)</f>
        <v>78945039223</v>
      </c>
    </row>
    <row r="12" spans="1:6" s="44" customFormat="1" ht="12.75" customHeight="1" hidden="1">
      <c r="A12" s="404"/>
      <c r="B12" s="191" t="s">
        <v>59</v>
      </c>
      <c r="C12" s="233">
        <f>C11/1936.27</f>
        <v>13194728.205777086</v>
      </c>
      <c r="D12" s="233">
        <f>D11/1936.27</f>
        <v>13590570.052213792</v>
      </c>
      <c r="E12" s="233">
        <f>E11/1936.27</f>
        <v>13986411.897617584</v>
      </c>
      <c r="F12" s="233">
        <f>F11/1936.27</f>
        <v>40771710.15560847</v>
      </c>
    </row>
    <row r="13" spans="1:6" s="15" customFormat="1" ht="12.75" customHeight="1">
      <c r="A13" s="405" t="s">
        <v>63</v>
      </c>
      <c r="B13" s="193" t="s">
        <v>58</v>
      </c>
      <c r="C13" s="107">
        <v>17856389919</v>
      </c>
      <c r="D13" s="107">
        <v>390000000</v>
      </c>
      <c r="E13" s="107"/>
      <c r="F13" s="235">
        <f>SUM(C13:E13)</f>
        <v>18246389919</v>
      </c>
    </row>
    <row r="14" spans="1:6" s="44" customFormat="1" ht="12.75" customHeight="1" hidden="1">
      <c r="A14" s="404"/>
      <c r="B14" s="191" t="s">
        <v>59</v>
      </c>
      <c r="C14" s="233">
        <f>C13/1936.27</f>
        <v>9222055.766499506</v>
      </c>
      <c r="D14" s="233">
        <f>D13/1936.27</f>
        <v>201418.19064489973</v>
      </c>
      <c r="E14" s="233">
        <f>E13/1936.27</f>
        <v>0</v>
      </c>
      <c r="F14" s="233">
        <f>F13/1936.27</f>
        <v>9423473.957144406</v>
      </c>
    </row>
    <row r="15" spans="1:6" s="15" customFormat="1" ht="12.75" customHeight="1" thickBot="1">
      <c r="A15" s="405" t="s">
        <v>65</v>
      </c>
      <c r="B15" s="163" t="s">
        <v>58</v>
      </c>
      <c r="C15" s="107">
        <v>67212563802</v>
      </c>
      <c r="D15" s="107">
        <v>52890000000</v>
      </c>
      <c r="E15" s="107">
        <v>50500000000</v>
      </c>
      <c r="F15" s="235">
        <f>SUM(C15:E15)</f>
        <v>170602563802</v>
      </c>
    </row>
    <row r="16" spans="1:6" s="44" customFormat="1" ht="12.75" customHeight="1" hidden="1">
      <c r="A16" s="406"/>
      <c r="B16" s="193" t="s">
        <v>59</v>
      </c>
      <c r="C16" s="233">
        <f>C15/1936.27</f>
        <v>34712392.281035185</v>
      </c>
      <c r="D16" s="233">
        <f>D15/1936.27</f>
        <v>27315405.39284294</v>
      </c>
      <c r="E16" s="233">
        <f>E15/1936.27</f>
        <v>26081073.40401907</v>
      </c>
      <c r="F16" s="233">
        <f>F15/1936.27</f>
        <v>88108871.07789719</v>
      </c>
    </row>
    <row r="17" spans="1:6" s="44" customFormat="1" ht="12.75" customHeight="1" hidden="1">
      <c r="A17" s="407" t="s">
        <v>221</v>
      </c>
      <c r="B17" s="164" t="s">
        <v>58</v>
      </c>
      <c r="C17" s="408">
        <f>SUM(C7,C9,C11,C13,C15)</f>
        <v>164664593865</v>
      </c>
      <c r="D17" s="408">
        <f>SUM(D7,D9,D11,D13,D15)</f>
        <v>130585469055</v>
      </c>
      <c r="E17" s="408">
        <f>SUM(E7,E9,E11,E13,E15)</f>
        <v>129079448578</v>
      </c>
      <c r="F17" s="408">
        <f>SUM(F7,F9,F11,F13,F15)</f>
        <v>424329511498</v>
      </c>
    </row>
    <row r="18" spans="1:6" s="44" customFormat="1" ht="12.75" customHeight="1" hidden="1" thickBot="1">
      <c r="A18" s="409"/>
      <c r="B18" s="410" t="s">
        <v>59</v>
      </c>
      <c r="C18" s="411">
        <f>C17/1936.27</f>
        <v>85042165.53734758</v>
      </c>
      <c r="D18" s="411">
        <f>D17/1936.27</f>
        <v>67441766.4142914</v>
      </c>
      <c r="E18" s="411">
        <f>E17/1936.27</f>
        <v>66663971.74877471</v>
      </c>
      <c r="F18" s="411">
        <f>F17/1936.27</f>
        <v>219147903.70041367</v>
      </c>
    </row>
    <row r="19" spans="1:6" s="15" customFormat="1" ht="12.75" customHeight="1" hidden="1">
      <c r="A19" s="405" t="s">
        <v>67</v>
      </c>
      <c r="B19" s="224" t="s">
        <v>58</v>
      </c>
      <c r="C19" s="235"/>
      <c r="D19" s="235"/>
      <c r="E19" s="235"/>
      <c r="F19" s="235">
        <f>SUM(C19,D19,E19)</f>
        <v>0</v>
      </c>
    </row>
    <row r="20" spans="1:6" s="15" customFormat="1" ht="12.75" customHeight="1" hidden="1" thickBot="1">
      <c r="A20" s="412"/>
      <c r="B20" s="413" t="s">
        <v>59</v>
      </c>
      <c r="C20" s="414">
        <f>C19/1936.27</f>
        <v>0</v>
      </c>
      <c r="D20" s="414">
        <f>D19/1936.27</f>
        <v>0</v>
      </c>
      <c r="E20" s="414">
        <f>E19/1936.27</f>
        <v>0</v>
      </c>
      <c r="F20" s="414">
        <f>F19/1936.27</f>
        <v>0</v>
      </c>
    </row>
    <row r="21" spans="1:6" s="230" customFormat="1" ht="15" customHeight="1" thickTop="1">
      <c r="A21" s="419" t="s">
        <v>95</v>
      </c>
      <c r="B21" s="420" t="s">
        <v>58</v>
      </c>
      <c r="C21" s="421">
        <f>C17+C19</f>
        <v>164664593865</v>
      </c>
      <c r="D21" s="421">
        <f>D17+D19</f>
        <v>130585469055</v>
      </c>
      <c r="E21" s="421">
        <f>E17+E19</f>
        <v>129079448578</v>
      </c>
      <c r="F21" s="421">
        <f>F17+F19</f>
        <v>424329511498</v>
      </c>
    </row>
    <row r="22" spans="1:6" s="230" customFormat="1" ht="15" customHeight="1" hidden="1" thickBot="1">
      <c r="A22" s="415"/>
      <c r="B22" s="416" t="s">
        <v>59</v>
      </c>
      <c r="C22" s="414">
        <f>C21/1936.27</f>
        <v>85042165.53734758</v>
      </c>
      <c r="D22" s="414">
        <f>D21/1936.27</f>
        <v>67441766.4142914</v>
      </c>
      <c r="E22" s="414">
        <f>E21/1936.27</f>
        <v>66663971.74877471</v>
      </c>
      <c r="F22" s="414">
        <f>F21/1936.27</f>
        <v>219147903.70041367</v>
      </c>
    </row>
    <row r="23" spans="1:6" s="230" customFormat="1" ht="15" customHeight="1">
      <c r="A23" s="422"/>
      <c r="B23" s="423"/>
      <c r="C23" s="424"/>
      <c r="D23" s="424"/>
      <c r="E23" s="424"/>
      <c r="F23" s="424"/>
    </row>
    <row r="24" spans="1:6" s="230" customFormat="1" ht="15" customHeight="1">
      <c r="A24" s="422"/>
      <c r="B24" s="423"/>
      <c r="C24" s="424"/>
      <c r="D24" s="424"/>
      <c r="E24" s="424"/>
      <c r="F24" s="424"/>
    </row>
    <row r="25" spans="1:6" s="230" customFormat="1" ht="15" customHeight="1">
      <c r="A25" s="422"/>
      <c r="B25" s="423"/>
      <c r="C25" s="424"/>
      <c r="D25" s="424"/>
      <c r="E25" s="424"/>
      <c r="F25" s="424"/>
    </row>
    <row r="26" spans="1:6" s="230" customFormat="1" ht="15" customHeight="1">
      <c r="A26" s="422"/>
      <c r="B26" s="423"/>
      <c r="C26" s="424"/>
      <c r="D26" s="424"/>
      <c r="E26" s="424"/>
      <c r="F26" s="424"/>
    </row>
    <row r="27" spans="1:6" s="230" customFormat="1" ht="15" customHeight="1">
      <c r="A27" s="422"/>
      <c r="B27" s="423"/>
      <c r="C27" s="424"/>
      <c r="D27" s="424"/>
      <c r="E27" s="424"/>
      <c r="F27" s="424"/>
    </row>
    <row r="28" spans="1:6" s="230" customFormat="1" ht="15" customHeight="1">
      <c r="A28" s="422"/>
      <c r="B28" s="423"/>
      <c r="C28" s="424"/>
      <c r="D28" s="424"/>
      <c r="E28" s="424"/>
      <c r="F28" s="424"/>
    </row>
    <row r="29" spans="1:6" s="230" customFormat="1" ht="15" customHeight="1">
      <c r="A29" s="422"/>
      <c r="B29" s="423"/>
      <c r="C29" s="424"/>
      <c r="D29" s="424"/>
      <c r="E29" s="424"/>
      <c r="F29" s="424"/>
    </row>
    <row r="30" spans="2:6" s="15" customFormat="1" ht="18" customHeight="1">
      <c r="B30" s="417"/>
      <c r="C30" s="112"/>
      <c r="D30" s="112"/>
      <c r="E30" s="112"/>
      <c r="F30" s="112"/>
    </row>
    <row r="31" spans="2:6" s="121" customFormat="1" ht="29.25" customHeight="1" thickBot="1">
      <c r="B31" s="400" t="s">
        <v>2</v>
      </c>
      <c r="C31" s="401" t="s">
        <v>222</v>
      </c>
      <c r="D31" s="401" t="s">
        <v>218</v>
      </c>
      <c r="E31" s="401" t="s">
        <v>219</v>
      </c>
      <c r="F31" s="402" t="s">
        <v>220</v>
      </c>
    </row>
    <row r="32" spans="3:6" s="15" customFormat="1" ht="3" customHeight="1" hidden="1">
      <c r="C32" s="112"/>
      <c r="D32" s="112"/>
      <c r="E32" s="112"/>
      <c r="F32" s="112"/>
    </row>
    <row r="33" spans="1:6" s="15" customFormat="1" ht="12.75" customHeight="1">
      <c r="A33" s="403" t="s">
        <v>57</v>
      </c>
      <c r="B33" s="164" t="s">
        <v>58</v>
      </c>
      <c r="C33" s="258">
        <v>72570216254</v>
      </c>
      <c r="D33" s="258">
        <v>70280045165</v>
      </c>
      <c r="E33" s="258">
        <v>71389024688</v>
      </c>
      <c r="F33" s="258">
        <f>SUM(C33:E33)</f>
        <v>214239286107</v>
      </c>
    </row>
    <row r="34" spans="1:6" s="15" customFormat="1" ht="12.75" customHeight="1" hidden="1">
      <c r="A34" s="418"/>
      <c r="B34" s="191" t="s">
        <v>59</v>
      </c>
      <c r="C34" s="233">
        <f>C33/1936.27</f>
        <v>37479388.85279429</v>
      </c>
      <c r="D34" s="233">
        <f>D33/1936.27</f>
        <v>36296614.19378496</v>
      </c>
      <c r="E34" s="233">
        <f>E33/1936.27</f>
        <v>36869354.31938728</v>
      </c>
      <c r="F34" s="233">
        <f>F33/1936.27</f>
        <v>110645357.36596653</v>
      </c>
    </row>
    <row r="35" spans="1:6" s="15" customFormat="1" ht="12.75" customHeight="1">
      <c r="A35" s="405" t="s">
        <v>60</v>
      </c>
      <c r="B35" s="224" t="s">
        <v>58</v>
      </c>
      <c r="C35" s="235">
        <v>49068953721</v>
      </c>
      <c r="D35" s="235">
        <v>17280000000</v>
      </c>
      <c r="E35" s="235">
        <v>14500000000</v>
      </c>
      <c r="F35" s="235">
        <f>SUM(C35,D35,E35)</f>
        <v>80848953721</v>
      </c>
    </row>
    <row r="36" spans="1:6" s="15" customFormat="1" ht="12.75" customHeight="1" hidden="1">
      <c r="A36" s="418"/>
      <c r="B36" s="191" t="s">
        <v>59</v>
      </c>
      <c r="C36" s="233">
        <f>C35/1936.27</f>
        <v>25341999.68031318</v>
      </c>
      <c r="D36" s="233">
        <f>D35/1936.27</f>
        <v>8924375.216266327</v>
      </c>
      <c r="E36" s="233">
        <f>E35/1936.27</f>
        <v>7488625.036797554</v>
      </c>
      <c r="F36" s="233">
        <f>F35/1936.27</f>
        <v>41754999.93337706</v>
      </c>
    </row>
    <row r="37" spans="1:6" s="15" customFormat="1" ht="12.75" customHeight="1" thickBot="1">
      <c r="A37" s="405" t="s">
        <v>62</v>
      </c>
      <c r="B37" s="224" t="s">
        <v>58</v>
      </c>
      <c r="C37" s="235">
        <v>43025423890</v>
      </c>
      <c r="D37" s="235">
        <v>43025423890</v>
      </c>
      <c r="E37" s="235">
        <v>43190423890</v>
      </c>
      <c r="F37" s="235">
        <f>SUM(C37,D37,E37)</f>
        <v>129241271670</v>
      </c>
    </row>
    <row r="38" spans="1:6" s="15" customFormat="1" ht="12.75" customHeight="1" hidden="1" thickBot="1">
      <c r="A38" s="405"/>
      <c r="B38" s="193" t="s">
        <v>59</v>
      </c>
      <c r="C38" s="233">
        <f>C37/1936.27</f>
        <v>22220777.00424011</v>
      </c>
      <c r="D38" s="233">
        <f>D37/1936.27</f>
        <v>22220777.00424011</v>
      </c>
      <c r="E38" s="233">
        <f>E37/1936.27</f>
        <v>22305992.39258988</v>
      </c>
      <c r="F38" s="233">
        <f>F37/1936.27</f>
        <v>66747546.401070096</v>
      </c>
    </row>
    <row r="39" spans="1:6" s="230" customFormat="1" ht="15" customHeight="1" thickTop="1">
      <c r="A39" s="419" t="s">
        <v>95</v>
      </c>
      <c r="B39" s="420" t="s">
        <v>58</v>
      </c>
      <c r="C39" s="421">
        <f>C33+C35+C37</f>
        <v>164664593865</v>
      </c>
      <c r="D39" s="421">
        <f>D33+D35+D37</f>
        <v>130585469055</v>
      </c>
      <c r="E39" s="421">
        <f>E33+E35+E37</f>
        <v>129079448578</v>
      </c>
      <c r="F39" s="421">
        <f>F33+F35+F37</f>
        <v>424329511498</v>
      </c>
    </row>
    <row r="40" spans="1:6" s="15" customFormat="1" ht="15" customHeight="1" hidden="1" thickBot="1">
      <c r="A40" s="415"/>
      <c r="B40" s="416" t="s">
        <v>59</v>
      </c>
      <c r="C40" s="414">
        <f>C39/1936.27</f>
        <v>85042165.53734758</v>
      </c>
      <c r="D40" s="414">
        <f>D39/1936.27</f>
        <v>67441766.4142914</v>
      </c>
      <c r="E40" s="414">
        <f>E39/1936.27</f>
        <v>66663971.74877471</v>
      </c>
      <c r="F40" s="414">
        <f>F39/1936.27</f>
        <v>219147903.70041367</v>
      </c>
    </row>
  </sheetData>
  <printOptions horizontalCentered="1"/>
  <pageMargins left="0.1968503937007874" right="0.1968503937007874" top="0.1968503937007874" bottom="0.1968503937007874" header="0.5118110236220472" footer="0.5118110236220472"/>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D69"/>
  <sheetViews>
    <sheetView workbookViewId="0" topLeftCell="A19">
      <selection activeCell="H43" sqref="H43"/>
    </sheetView>
  </sheetViews>
  <sheetFormatPr defaultColWidth="9.140625" defaultRowHeight="12.75"/>
  <cols>
    <col min="1" max="1" width="47.421875" style="15" customWidth="1"/>
    <col min="2" max="2" width="16.421875" style="112" customWidth="1"/>
    <col min="3" max="3" width="17.00390625" style="112" customWidth="1"/>
    <col min="4" max="4" width="17.7109375" style="112" customWidth="1"/>
    <col min="5" max="16384" width="9.140625" style="15" customWidth="1"/>
  </cols>
  <sheetData>
    <row r="1" spans="1:4" ht="19.5" customHeight="1">
      <c r="A1" s="1" t="s">
        <v>29</v>
      </c>
      <c r="B1" s="83"/>
      <c r="C1" s="83"/>
      <c r="D1" s="84"/>
    </row>
    <row r="2" spans="1:4" ht="3" customHeight="1">
      <c r="A2" s="85"/>
      <c r="B2" s="86"/>
      <c r="C2" s="86"/>
      <c r="D2" s="87"/>
    </row>
    <row r="3" spans="1:4" ht="3" customHeight="1">
      <c r="A3" s="88"/>
      <c r="B3" s="89"/>
      <c r="C3" s="89"/>
      <c r="D3" s="90"/>
    </row>
    <row r="4" spans="1:4" s="93" customFormat="1" ht="10.5" customHeight="1">
      <c r="A4" s="33"/>
      <c r="B4" s="91"/>
      <c r="C4" s="91"/>
      <c r="D4" s="92"/>
    </row>
    <row r="5" spans="1:4" ht="12">
      <c r="A5" s="427"/>
      <c r="B5" s="425" t="s">
        <v>50</v>
      </c>
      <c r="C5" s="425" t="s">
        <v>51</v>
      </c>
      <c r="D5" s="425" t="s">
        <v>52</v>
      </c>
    </row>
    <row r="6" spans="1:4" ht="31.5" customHeight="1" thickBot="1">
      <c r="A6" s="427"/>
      <c r="B6" s="426"/>
      <c r="C6" s="426"/>
      <c r="D6" s="426"/>
    </row>
    <row r="7" spans="1:4" ht="3.75" customHeight="1">
      <c r="A7" s="52"/>
      <c r="B7" s="94"/>
      <c r="C7" s="94"/>
      <c r="D7" s="94"/>
    </row>
    <row r="8" spans="1:4" ht="17.25" customHeight="1" hidden="1">
      <c r="A8" s="95" t="s">
        <v>30</v>
      </c>
      <c r="B8" s="96">
        <v>39182</v>
      </c>
      <c r="C8" s="96">
        <v>39241</v>
      </c>
      <c r="D8" s="96">
        <v>39241</v>
      </c>
    </row>
    <row r="9" spans="1:4" ht="3.75" customHeight="1">
      <c r="A9" s="57"/>
      <c r="B9" s="97"/>
      <c r="C9" s="97"/>
      <c r="D9" s="97"/>
    </row>
    <row r="10" spans="1:4" ht="17.25" customHeight="1" hidden="1">
      <c r="A10" s="98" t="s">
        <v>31</v>
      </c>
      <c r="B10" s="99">
        <v>502</v>
      </c>
      <c r="C10" s="99">
        <v>440</v>
      </c>
      <c r="D10" s="99">
        <v>440</v>
      </c>
    </row>
    <row r="11" spans="1:4" ht="3" customHeight="1">
      <c r="A11" s="33"/>
      <c r="B11" s="100">
        <v>1</v>
      </c>
      <c r="C11" s="100">
        <v>1</v>
      </c>
      <c r="D11" s="100">
        <v>1</v>
      </c>
    </row>
    <row r="12" spans="1:4" ht="3" customHeight="1">
      <c r="A12" s="101"/>
      <c r="B12" s="102">
        <v>1</v>
      </c>
      <c r="C12" s="102">
        <v>1</v>
      </c>
      <c r="D12" s="102">
        <v>1</v>
      </c>
    </row>
    <row r="13" spans="1:4" ht="15" customHeight="1">
      <c r="A13" s="103" t="s">
        <v>32</v>
      </c>
      <c r="B13" s="104">
        <v>0.6844</v>
      </c>
      <c r="C13" s="104">
        <v>0.7056</v>
      </c>
      <c r="D13" s="104">
        <v>0.6812</v>
      </c>
    </row>
    <row r="14" spans="1:4" ht="14.25" customHeight="1" hidden="1">
      <c r="A14" s="105" t="s">
        <v>33</v>
      </c>
      <c r="B14" s="106"/>
      <c r="C14" s="106"/>
      <c r="D14" s="106"/>
    </row>
    <row r="15" spans="1:4" ht="15" customHeight="1">
      <c r="A15" s="103" t="s">
        <v>34</v>
      </c>
      <c r="B15" s="104">
        <v>0.3324</v>
      </c>
      <c r="C15" s="104">
        <v>0.3563</v>
      </c>
      <c r="D15" s="104">
        <v>0.3602</v>
      </c>
    </row>
    <row r="16" spans="1:4" ht="14.25" customHeight="1" hidden="1">
      <c r="A16" s="105" t="s">
        <v>35</v>
      </c>
      <c r="B16" s="106"/>
      <c r="C16" s="106"/>
      <c r="D16" s="106"/>
    </row>
    <row r="17" spans="1:4" ht="15" customHeight="1">
      <c r="A17" s="103" t="s">
        <v>36</v>
      </c>
      <c r="B17" s="107">
        <v>1265744</v>
      </c>
      <c r="C17" s="107">
        <v>1387641</v>
      </c>
      <c r="D17" s="107">
        <v>1381705</v>
      </c>
    </row>
    <row r="18" spans="1:4" ht="14.25" customHeight="1" hidden="1">
      <c r="A18" s="105" t="s">
        <v>37</v>
      </c>
      <c r="B18" s="108"/>
      <c r="C18" s="108"/>
      <c r="D18" s="108"/>
    </row>
    <row r="19" spans="1:4" ht="15" customHeight="1">
      <c r="A19" s="103" t="s">
        <v>38</v>
      </c>
      <c r="B19" s="107">
        <v>614680</v>
      </c>
      <c r="C19" s="107">
        <v>700693</v>
      </c>
      <c r="D19" s="107">
        <v>730637</v>
      </c>
    </row>
    <row r="20" spans="1:4" ht="14.25" customHeight="1" hidden="1">
      <c r="A20" s="105" t="s">
        <v>39</v>
      </c>
      <c r="B20" s="108"/>
      <c r="C20" s="108"/>
      <c r="D20" s="108"/>
    </row>
    <row r="21" spans="1:4" ht="15" customHeight="1">
      <c r="A21" s="103" t="s">
        <v>40</v>
      </c>
      <c r="B21" s="107">
        <v>486141</v>
      </c>
      <c r="C21" s="107">
        <v>431029</v>
      </c>
      <c r="D21" s="107">
        <v>496008</v>
      </c>
    </row>
    <row r="22" spans="1:4" ht="14.25" customHeight="1" hidden="1">
      <c r="A22" s="105" t="s">
        <v>41</v>
      </c>
      <c r="B22" s="108"/>
      <c r="C22" s="108"/>
      <c r="D22" s="108"/>
    </row>
    <row r="23" spans="1:4" ht="15" customHeight="1">
      <c r="A23" s="103" t="s">
        <v>42</v>
      </c>
      <c r="B23" s="107">
        <v>88633</v>
      </c>
      <c r="C23" s="107">
        <v>130127</v>
      </c>
      <c r="D23" s="107">
        <v>135983</v>
      </c>
    </row>
    <row r="24" spans="1:4" ht="14.25" customHeight="1" hidden="1">
      <c r="A24" s="105" t="s">
        <v>43</v>
      </c>
      <c r="B24" s="108"/>
      <c r="C24" s="108"/>
      <c r="D24" s="108"/>
    </row>
    <row r="25" spans="1:4" ht="15" customHeight="1">
      <c r="A25" s="103" t="s">
        <v>44</v>
      </c>
      <c r="B25" s="107">
        <v>1920417</v>
      </c>
      <c r="C25" s="107">
        <v>2047299</v>
      </c>
      <c r="D25" s="107">
        <v>2047299</v>
      </c>
    </row>
    <row r="26" spans="1:4" ht="14.25" customHeight="1" hidden="1">
      <c r="A26" s="105" t="s">
        <v>45</v>
      </c>
      <c r="B26" s="108"/>
      <c r="C26" s="108"/>
      <c r="D26" s="108"/>
    </row>
    <row r="27" spans="1:4" ht="15" customHeight="1">
      <c r="A27" s="103" t="s">
        <v>46</v>
      </c>
      <c r="B27" s="104">
        <v>0.5144</v>
      </c>
      <c r="C27" s="104">
        <v>0.4775</v>
      </c>
      <c r="D27" s="104">
        <v>0.4739</v>
      </c>
    </row>
    <row r="28" spans="1:4" ht="24" customHeight="1" hidden="1">
      <c r="A28" s="105" t="s">
        <v>47</v>
      </c>
      <c r="B28" s="106"/>
      <c r="C28" s="106"/>
      <c r="D28" s="106"/>
    </row>
    <row r="29" spans="1:4" ht="15" customHeight="1">
      <c r="A29" s="116" t="s">
        <v>48</v>
      </c>
      <c r="B29" s="117">
        <f>B10/B8*100</f>
        <v>1.281200551273544</v>
      </c>
      <c r="C29" s="117">
        <f>C10/C8*100</f>
        <v>1.1212762162024414</v>
      </c>
      <c r="D29" s="117">
        <f>D10/D8*100</f>
        <v>1.1212762162024414</v>
      </c>
    </row>
    <row r="30" spans="1:4" ht="14.25" customHeight="1" hidden="1">
      <c r="A30" s="109" t="s">
        <v>49</v>
      </c>
      <c r="B30" s="110">
        <f>B11/B12</f>
        <v>1</v>
      </c>
      <c r="C30" s="110">
        <f>C11/C12</f>
        <v>1</v>
      </c>
      <c r="D30" s="110">
        <f>D11/D12</f>
        <v>1</v>
      </c>
    </row>
    <row r="31" ht="12">
      <c r="A31" s="111"/>
    </row>
    <row r="32" ht="12">
      <c r="A32" s="111"/>
    </row>
    <row r="33" ht="12">
      <c r="A33" s="111"/>
    </row>
    <row r="34" ht="12">
      <c r="A34" s="111"/>
    </row>
    <row r="35" ht="12">
      <c r="A35" s="111"/>
    </row>
    <row r="36" ht="12">
      <c r="A36" s="111"/>
    </row>
    <row r="37" ht="12">
      <c r="A37" s="111"/>
    </row>
    <row r="38" ht="12">
      <c r="A38" s="111"/>
    </row>
    <row r="39" ht="12">
      <c r="A39" s="111"/>
    </row>
    <row r="40" ht="12">
      <c r="A40" s="111"/>
    </row>
    <row r="41" ht="12">
      <c r="A41" s="111"/>
    </row>
    <row r="42" ht="12">
      <c r="A42" s="111"/>
    </row>
    <row r="43" ht="12">
      <c r="A43" s="111"/>
    </row>
    <row r="44" ht="12">
      <c r="A44" s="111"/>
    </row>
    <row r="45" ht="12">
      <c r="A45" s="111"/>
    </row>
    <row r="46" ht="12">
      <c r="A46" s="111"/>
    </row>
    <row r="47" ht="12">
      <c r="A47" s="111"/>
    </row>
    <row r="48" ht="12">
      <c r="A48" s="111"/>
    </row>
    <row r="49" ht="12">
      <c r="A49" s="111"/>
    </row>
    <row r="50" ht="12">
      <c r="A50" s="111"/>
    </row>
    <row r="51" ht="12">
      <c r="A51" s="111"/>
    </row>
    <row r="52" ht="12">
      <c r="A52" s="111"/>
    </row>
    <row r="53" ht="12">
      <c r="A53" s="111"/>
    </row>
    <row r="54" ht="12">
      <c r="A54" s="111"/>
    </row>
    <row r="55" ht="12">
      <c r="A55" s="111"/>
    </row>
    <row r="56" ht="12">
      <c r="A56" s="111"/>
    </row>
    <row r="57" ht="12">
      <c r="A57" s="111"/>
    </row>
    <row r="58" ht="12">
      <c r="A58" s="111"/>
    </row>
    <row r="59" ht="12">
      <c r="A59" s="111"/>
    </row>
    <row r="60" ht="12">
      <c r="A60" s="111"/>
    </row>
    <row r="61" ht="12">
      <c r="A61" s="111"/>
    </row>
    <row r="62" ht="12">
      <c r="A62" s="111"/>
    </row>
    <row r="63" ht="12">
      <c r="A63" s="111"/>
    </row>
    <row r="64" ht="12">
      <c r="A64" s="111"/>
    </row>
    <row r="65" ht="12">
      <c r="A65" s="111"/>
    </row>
    <row r="66" ht="12">
      <c r="A66" s="111"/>
    </row>
    <row r="67" ht="12">
      <c r="A67" s="111"/>
    </row>
    <row r="68" ht="12">
      <c r="A68" s="111"/>
    </row>
    <row r="69" ht="12">
      <c r="A69" s="111"/>
    </row>
  </sheetData>
  <mergeCells count="4">
    <mergeCell ref="B5:B6"/>
    <mergeCell ref="C5:C6"/>
    <mergeCell ref="D5:D6"/>
    <mergeCell ref="A5:A6"/>
  </mergeCells>
  <printOptions/>
  <pageMargins left="0.75" right="0.75" top="1" bottom="1" header="0.5" footer="0.5"/>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A1:F41"/>
  <sheetViews>
    <sheetView workbookViewId="0" topLeftCell="A1">
      <selection activeCell="C45" sqref="C45"/>
    </sheetView>
  </sheetViews>
  <sheetFormatPr defaultColWidth="9.140625" defaultRowHeight="12.75"/>
  <cols>
    <col min="1" max="1" width="31.28125" style="167" customWidth="1"/>
    <col min="2" max="2" width="2.7109375" style="168" hidden="1" customWidth="1"/>
    <col min="3" max="6" width="14.57421875" style="167" customWidth="1"/>
    <col min="7" max="16384" width="9.140625" style="167" customWidth="1"/>
  </cols>
  <sheetData>
    <row r="1" spans="1:6" s="15" customFormat="1" ht="30" customHeight="1">
      <c r="A1" s="118" t="s">
        <v>53</v>
      </c>
      <c r="B1" s="118"/>
      <c r="C1" s="119"/>
      <c r="D1" s="119"/>
      <c r="E1" s="119"/>
      <c r="F1" s="120"/>
    </row>
    <row r="2" spans="1:6" s="93" customFormat="1" ht="12" customHeight="1">
      <c r="A2" s="33"/>
      <c r="B2" s="91"/>
      <c r="C2" s="91"/>
      <c r="D2" s="91"/>
      <c r="E2" s="91"/>
      <c r="F2" s="92"/>
    </row>
    <row r="3" spans="1:6" s="15" customFormat="1" ht="15">
      <c r="A3" s="121" t="s">
        <v>54</v>
      </c>
      <c r="B3" s="122"/>
      <c r="C3" s="112"/>
      <c r="D3" s="112"/>
      <c r="E3" s="112"/>
      <c r="F3" s="123"/>
    </row>
    <row r="4" spans="1:6" s="15" customFormat="1" ht="6" customHeight="1">
      <c r="A4" s="121"/>
      <c r="B4" s="122"/>
      <c r="C4" s="112"/>
      <c r="D4" s="112"/>
      <c r="E4" s="112"/>
      <c r="F4" s="123"/>
    </row>
    <row r="5" spans="1:6" s="44" customFormat="1" ht="29.25" customHeight="1" thickBot="1">
      <c r="A5" s="169"/>
      <c r="B5" s="170" t="s">
        <v>1</v>
      </c>
      <c r="C5" s="124" t="s">
        <v>50</v>
      </c>
      <c r="D5" s="124" t="s">
        <v>55</v>
      </c>
      <c r="E5" s="124" t="s">
        <v>56</v>
      </c>
      <c r="F5" s="124" t="s">
        <v>52</v>
      </c>
    </row>
    <row r="6" spans="1:6" s="15" customFormat="1" ht="3" customHeight="1" hidden="1">
      <c r="A6" s="171"/>
      <c r="B6" s="126"/>
      <c r="C6" s="127"/>
      <c r="D6" s="127"/>
      <c r="E6" s="127"/>
      <c r="F6" s="172"/>
    </row>
    <row r="7" spans="1:6" s="132" customFormat="1" ht="15" customHeight="1">
      <c r="A7" s="128" t="s">
        <v>57</v>
      </c>
      <c r="B7" s="129" t="s">
        <v>58</v>
      </c>
      <c r="C7" s="130">
        <v>24084380525</v>
      </c>
      <c r="D7" s="130">
        <v>27047729500</v>
      </c>
      <c r="E7" s="130">
        <v>27495902324</v>
      </c>
      <c r="F7" s="131">
        <v>28670942000</v>
      </c>
    </row>
    <row r="8" spans="1:6" s="15" customFormat="1" ht="12.75" customHeight="1" hidden="1">
      <c r="A8" s="105" t="s">
        <v>5</v>
      </c>
      <c r="B8" s="133" t="s">
        <v>59</v>
      </c>
      <c r="C8" s="134">
        <f>C7/1936.27</f>
        <v>12438544.48243272</v>
      </c>
      <c r="D8" s="134">
        <f>D7/1936.27</f>
        <v>13968986.504981227</v>
      </c>
      <c r="E8" s="134">
        <f>E7/1936.27</f>
        <v>14200448.451920446</v>
      </c>
      <c r="F8" s="135">
        <f>F7/1936.27</f>
        <v>14807305.79929452</v>
      </c>
    </row>
    <row r="9" spans="1:6" s="15" customFormat="1" ht="15" customHeight="1">
      <c r="A9" s="128" t="s">
        <v>60</v>
      </c>
      <c r="B9" s="129" t="s">
        <v>58</v>
      </c>
      <c r="C9" s="130">
        <v>22869555899</v>
      </c>
      <c r="D9" s="130">
        <v>21043487050</v>
      </c>
      <c r="E9" s="130">
        <v>22721001982</v>
      </c>
      <c r="F9" s="131">
        <v>25376141761</v>
      </c>
    </row>
    <row r="10" spans="1:6" s="15" customFormat="1" ht="24" customHeight="1" hidden="1">
      <c r="A10" s="105" t="s">
        <v>61</v>
      </c>
      <c r="B10" s="133" t="s">
        <v>59</v>
      </c>
      <c r="C10" s="134">
        <f>C9/1936.27</f>
        <v>11811139.923151214</v>
      </c>
      <c r="D10" s="134">
        <f>D9/1936.27</f>
        <v>10868054.067872766</v>
      </c>
      <c r="E10" s="134">
        <f>E9/1936.27</f>
        <v>11734418.227829797</v>
      </c>
      <c r="F10" s="135">
        <f>F9/1936.27</f>
        <v>13105683.484741282</v>
      </c>
    </row>
    <row r="11" spans="1:6" s="15" customFormat="1" ht="15" customHeight="1">
      <c r="A11" s="128" t="s">
        <v>62</v>
      </c>
      <c r="B11" s="129" t="s">
        <v>58</v>
      </c>
      <c r="C11" s="130">
        <v>25509988302</v>
      </c>
      <c r="D11" s="130">
        <v>24250750653</v>
      </c>
      <c r="E11" s="130">
        <v>26956498706</v>
      </c>
      <c r="F11" s="131">
        <v>25548556383</v>
      </c>
    </row>
    <row r="12" spans="1:6" s="15" customFormat="1" ht="12.75" customHeight="1" hidden="1">
      <c r="A12" s="105" t="s">
        <v>13</v>
      </c>
      <c r="B12" s="133" t="s">
        <v>59</v>
      </c>
      <c r="C12" s="134">
        <f>C11/1936.27</f>
        <v>13174809.454259995</v>
      </c>
      <c r="D12" s="134">
        <f>D11/1936.27</f>
        <v>12524467.48284072</v>
      </c>
      <c r="E12" s="134">
        <f>E11/1936.27</f>
        <v>13921869.732010515</v>
      </c>
      <c r="F12" s="135">
        <f>F11/1936.27</f>
        <v>13194728.205777086</v>
      </c>
    </row>
    <row r="13" spans="1:6" s="15" customFormat="1" ht="15" customHeight="1">
      <c r="A13" s="128" t="s">
        <v>63</v>
      </c>
      <c r="B13" s="129" t="s">
        <v>58</v>
      </c>
      <c r="C13" s="130">
        <v>34326723693</v>
      </c>
      <c r="D13" s="130">
        <v>42741711708</v>
      </c>
      <c r="E13" s="130">
        <v>46819233270</v>
      </c>
      <c r="F13" s="131">
        <v>17856389919</v>
      </c>
    </row>
    <row r="14" spans="1:6" s="15" customFormat="1" ht="24" customHeight="1" hidden="1">
      <c r="A14" s="105" t="s">
        <v>64</v>
      </c>
      <c r="B14" s="133" t="s">
        <v>59</v>
      </c>
      <c r="C14" s="134">
        <f>C13/1936.27</f>
        <v>17728273.274388388</v>
      </c>
      <c r="D14" s="134">
        <f>D13/1936.27</f>
        <v>22074251.89049048</v>
      </c>
      <c r="E14" s="134">
        <f>E13/1936.27</f>
        <v>24180116.032371517</v>
      </c>
      <c r="F14" s="135">
        <f>F13/1936.27</f>
        <v>9222055.766499506</v>
      </c>
    </row>
    <row r="15" spans="1:6" s="15" customFormat="1" ht="15" customHeight="1">
      <c r="A15" s="128" t="s">
        <v>65</v>
      </c>
      <c r="B15" s="129" t="s">
        <v>58</v>
      </c>
      <c r="C15" s="130">
        <v>72805790659</v>
      </c>
      <c r="D15" s="130">
        <v>63045663832</v>
      </c>
      <c r="E15" s="130">
        <v>67488461925</v>
      </c>
      <c r="F15" s="131">
        <v>67212563802</v>
      </c>
    </row>
    <row r="16" spans="1:6" s="15" customFormat="1" ht="12" customHeight="1" hidden="1">
      <c r="A16" s="136" t="s">
        <v>19</v>
      </c>
      <c r="B16" s="133" t="s">
        <v>59</v>
      </c>
      <c r="C16" s="134">
        <f>C15/1936.27</f>
        <v>37601052.87950544</v>
      </c>
      <c r="D16" s="134">
        <f>D15/1936.27</f>
        <v>32560368.043712914</v>
      </c>
      <c r="E16" s="134">
        <f>E15/1936.27</f>
        <v>34854881.77010438</v>
      </c>
      <c r="F16" s="135">
        <f>F15/1936.27</f>
        <v>34712392.281035185</v>
      </c>
    </row>
    <row r="17" spans="1:6" s="15" customFormat="1" ht="15" customHeight="1">
      <c r="A17" s="137" t="s">
        <v>66</v>
      </c>
      <c r="B17" s="129" t="s">
        <v>58</v>
      </c>
      <c r="C17" s="130">
        <v>8790588846</v>
      </c>
      <c r="D17" s="130">
        <v>9896500000</v>
      </c>
      <c r="E17" s="130">
        <v>10706500000</v>
      </c>
      <c r="F17" s="131">
        <v>10551000000</v>
      </c>
    </row>
    <row r="18" spans="1:6" s="15" customFormat="1" ht="12" customHeight="1" hidden="1">
      <c r="A18" s="136" t="s">
        <v>22</v>
      </c>
      <c r="B18" s="133" t="s">
        <v>59</v>
      </c>
      <c r="C18" s="134">
        <f>C17/1936.27</f>
        <v>4539960.256575787</v>
      </c>
      <c r="D18" s="134">
        <f>D17/1936.27</f>
        <v>5111115.701839103</v>
      </c>
      <c r="E18" s="134">
        <f>E17/1936.27</f>
        <v>5529445.790101587</v>
      </c>
      <c r="F18" s="135">
        <f>F17/1936.27</f>
        <v>5449136.742293172</v>
      </c>
    </row>
    <row r="19" spans="1:6" s="44" customFormat="1" ht="15" customHeight="1">
      <c r="A19" s="173" t="s">
        <v>72</v>
      </c>
      <c r="B19" s="174" t="s">
        <v>58</v>
      </c>
      <c r="C19" s="175">
        <f>SUM(C7,C9,C11,C13,C15,C17)</f>
        <v>188387027924</v>
      </c>
      <c r="D19" s="175">
        <f>SUM(D7,D9,D11,D13,D15,D17)</f>
        <v>188025842743</v>
      </c>
      <c r="E19" s="175">
        <f>SUM(E7,E9,E11,E13,E15,E17)</f>
        <v>202187598207</v>
      </c>
      <c r="F19" s="176">
        <f>SUM(F7,F9,F11,F13,F15,F17)</f>
        <v>175215593865</v>
      </c>
    </row>
    <row r="20" spans="1:6" s="44" customFormat="1" ht="12.75" customHeight="1" hidden="1">
      <c r="A20" s="140"/>
      <c r="B20" s="133" t="s">
        <v>59</v>
      </c>
      <c r="C20" s="134">
        <f>C19/1936.27</f>
        <v>97293780.27031355</v>
      </c>
      <c r="D20" s="134">
        <f>D19/1936.27</f>
        <v>97107243.6917372</v>
      </c>
      <c r="E20" s="134">
        <f>E19/1936.27</f>
        <v>104421180.00433823</v>
      </c>
      <c r="F20" s="135">
        <f>F19/1936.27</f>
        <v>90491302.27964075</v>
      </c>
    </row>
    <row r="21" spans="1:6" s="15" customFormat="1" ht="15" customHeight="1" hidden="1">
      <c r="A21" s="141" t="s">
        <v>67</v>
      </c>
      <c r="B21" s="139" t="s">
        <v>58</v>
      </c>
      <c r="C21" s="130"/>
      <c r="D21" s="130"/>
      <c r="E21" s="130"/>
      <c r="F21" s="131"/>
    </row>
    <row r="22" spans="1:6" s="44" customFormat="1" ht="12.75" customHeight="1" hidden="1">
      <c r="A22" s="138"/>
      <c r="B22" s="139" t="s">
        <v>59</v>
      </c>
      <c r="C22" s="142">
        <f>C21/1936.27</f>
        <v>0</v>
      </c>
      <c r="D22" s="142">
        <f>D21/1936.27</f>
        <v>0</v>
      </c>
      <c r="E22" s="142">
        <f>E21/1936.27</f>
        <v>0</v>
      </c>
      <c r="F22" s="143">
        <f>F21/1936.27</f>
        <v>0</v>
      </c>
    </row>
    <row r="23" spans="1:6" s="15" customFormat="1" ht="3" customHeight="1" hidden="1" thickBot="1">
      <c r="A23" s="144"/>
      <c r="B23" s="144"/>
      <c r="C23" s="145"/>
      <c r="D23" s="145"/>
      <c r="E23" s="145"/>
      <c r="F23" s="146"/>
    </row>
    <row r="24" spans="1:6" s="15" customFormat="1" ht="18.75" customHeight="1" hidden="1">
      <c r="A24" s="147" t="s">
        <v>68</v>
      </c>
      <c r="B24" s="148" t="s">
        <v>58</v>
      </c>
      <c r="C24" s="149">
        <f>SUM(C19,C21)</f>
        <v>188387027924</v>
      </c>
      <c r="D24" s="149">
        <f>SUM(D19,D21)</f>
        <v>188025842743</v>
      </c>
      <c r="E24" s="149">
        <f>SUM(E19,E21)</f>
        <v>202187598207</v>
      </c>
      <c r="F24" s="150">
        <f>SUM(F19,F21)</f>
        <v>175215593865</v>
      </c>
    </row>
    <row r="25" spans="1:6" s="154" customFormat="1" ht="12.75" customHeight="1" hidden="1" thickBot="1">
      <c r="A25" s="151"/>
      <c r="B25" s="152" t="s">
        <v>59</v>
      </c>
      <c r="C25" s="153">
        <f>C24/1936.27</f>
        <v>97293780.27031355</v>
      </c>
      <c r="D25" s="153">
        <f>D24/1936.27</f>
        <v>97107243.6917372</v>
      </c>
      <c r="E25" s="153">
        <f>E24/1936.27</f>
        <v>104421180.00433823</v>
      </c>
      <c r="F25" s="153">
        <f>F24/1936.27</f>
        <v>90491302.27964075</v>
      </c>
    </row>
    <row r="26" spans="1:6" s="15" customFormat="1" ht="15" customHeight="1">
      <c r="A26" s="155"/>
      <c r="B26" s="156"/>
      <c r="C26" s="157"/>
      <c r="D26" s="157"/>
      <c r="E26" s="157"/>
      <c r="F26" s="157"/>
    </row>
    <row r="27" spans="1:6" s="15" customFormat="1" ht="28.5" customHeight="1">
      <c r="A27" s="177"/>
      <c r="B27" s="178"/>
      <c r="C27" s="158" t="s">
        <v>50</v>
      </c>
      <c r="D27" s="158" t="s">
        <v>55</v>
      </c>
      <c r="E27" s="158" t="s">
        <v>56</v>
      </c>
      <c r="F27" s="158" t="s">
        <v>52</v>
      </c>
    </row>
    <row r="28" spans="1:6" s="15" customFormat="1" ht="3" customHeight="1" hidden="1">
      <c r="A28" s="179"/>
      <c r="B28" s="159"/>
      <c r="C28" s="160"/>
      <c r="D28" s="160"/>
      <c r="E28" s="160"/>
      <c r="F28" s="180"/>
    </row>
    <row r="29" spans="1:6" s="15" customFormat="1" ht="15" customHeight="1" hidden="1">
      <c r="A29" s="144" t="s">
        <v>69</v>
      </c>
      <c r="B29" s="161" t="s">
        <v>58</v>
      </c>
      <c r="C29" s="145"/>
      <c r="D29" s="145"/>
      <c r="E29" s="145"/>
      <c r="F29" s="145"/>
    </row>
    <row r="30" spans="1:6" s="44" customFormat="1" ht="12.75" customHeight="1" hidden="1">
      <c r="A30" s="140"/>
      <c r="B30" s="162" t="s">
        <v>59</v>
      </c>
      <c r="C30" s="135">
        <f>C29/1936.27</f>
        <v>0</v>
      </c>
      <c r="D30" s="135">
        <f>D29/1936.27</f>
        <v>0</v>
      </c>
      <c r="E30" s="135">
        <f>E29/1936.27</f>
        <v>0</v>
      </c>
      <c r="F30" s="135">
        <f>F29/1936.27</f>
        <v>0</v>
      </c>
    </row>
    <row r="31" spans="1:6" s="15" customFormat="1" ht="15" customHeight="1">
      <c r="A31" s="128" t="s">
        <v>57</v>
      </c>
      <c r="B31" s="163" t="s">
        <v>58</v>
      </c>
      <c r="C31" s="131">
        <v>65634021028</v>
      </c>
      <c r="D31" s="131">
        <v>65960200062</v>
      </c>
      <c r="E31" s="131">
        <v>70438919171</v>
      </c>
      <c r="F31" s="131">
        <v>72570216254</v>
      </c>
    </row>
    <row r="32" spans="1:6" s="15" customFormat="1" ht="12.75" customHeight="1" hidden="1">
      <c r="A32" s="105" t="s">
        <v>6</v>
      </c>
      <c r="B32" s="162" t="s">
        <v>59</v>
      </c>
      <c r="C32" s="135">
        <f>C31/1936.27</f>
        <v>33897142.97489503</v>
      </c>
      <c r="D32" s="135">
        <f>D31/1936.27</f>
        <v>34065600.38734268</v>
      </c>
      <c r="E32" s="135">
        <f>E31/1936.27</f>
        <v>36378665.77026964</v>
      </c>
      <c r="F32" s="135">
        <f>F31/1936.27</f>
        <v>37479388.85279429</v>
      </c>
    </row>
    <row r="33" spans="1:6" s="15" customFormat="1" ht="15" customHeight="1">
      <c r="A33" s="128" t="s">
        <v>60</v>
      </c>
      <c r="B33" s="163" t="s">
        <v>58</v>
      </c>
      <c r="C33" s="131">
        <v>44794627904</v>
      </c>
      <c r="D33" s="131">
        <v>73787375540</v>
      </c>
      <c r="E33" s="131">
        <v>77307695195</v>
      </c>
      <c r="F33" s="131">
        <v>49068953721</v>
      </c>
    </row>
    <row r="34" spans="1:6" s="15" customFormat="1" ht="12.75" customHeight="1" hidden="1">
      <c r="A34" s="105" t="s">
        <v>11</v>
      </c>
      <c r="B34" s="162" t="s">
        <v>59</v>
      </c>
      <c r="C34" s="135">
        <f>C33/1936.27</f>
        <v>23134494.623167224</v>
      </c>
      <c r="D34" s="135">
        <f>D33/1936.27</f>
        <v>38107999.16333982</v>
      </c>
      <c r="E34" s="135">
        <f>E33/1936.27</f>
        <v>39926092.536164895</v>
      </c>
      <c r="F34" s="135">
        <f>F33/1936.27</f>
        <v>25341999.68031318</v>
      </c>
    </row>
    <row r="35" spans="1:6" s="15" customFormat="1" ht="15" customHeight="1">
      <c r="A35" s="128" t="s">
        <v>62</v>
      </c>
      <c r="B35" s="163" t="s">
        <v>58</v>
      </c>
      <c r="C35" s="131">
        <v>68581036326</v>
      </c>
      <c r="D35" s="131">
        <v>38381767141</v>
      </c>
      <c r="E35" s="131">
        <v>43734483841</v>
      </c>
      <c r="F35" s="131">
        <v>43025423890</v>
      </c>
    </row>
    <row r="36" spans="1:6" s="15" customFormat="1" ht="12.75" customHeight="1" hidden="1">
      <c r="A36" s="105" t="s">
        <v>20</v>
      </c>
      <c r="B36" s="162" t="s">
        <v>59</v>
      </c>
      <c r="C36" s="135">
        <f>C35/1936.27</f>
        <v>35419149.35726939</v>
      </c>
      <c r="D36" s="135">
        <f>D35/1936.27</f>
        <v>19822528.439215604</v>
      </c>
      <c r="E36" s="135">
        <f>E35/1936.27</f>
        <v>22586975.907802116</v>
      </c>
      <c r="F36" s="135">
        <f>F35/1936.27</f>
        <v>22220777.00424011</v>
      </c>
    </row>
    <row r="37" spans="1:6" s="15" customFormat="1" ht="15" customHeight="1">
      <c r="A37" s="128" t="s">
        <v>63</v>
      </c>
      <c r="B37" s="163" t="s">
        <v>58</v>
      </c>
      <c r="C37" s="131">
        <v>9681577846</v>
      </c>
      <c r="D37" s="131">
        <v>9896500000</v>
      </c>
      <c r="E37" s="131">
        <v>10706500000</v>
      </c>
      <c r="F37" s="131">
        <v>10551000000</v>
      </c>
    </row>
    <row r="38" spans="1:6" s="15" customFormat="1" ht="12.75" customHeight="1" hidden="1">
      <c r="A38" s="141" t="s">
        <v>70</v>
      </c>
      <c r="B38" s="162" t="s">
        <v>59</v>
      </c>
      <c r="C38" s="135">
        <f>C37/1936.27</f>
        <v>5000117.67263863</v>
      </c>
      <c r="D38" s="135">
        <f>D37/1936.27</f>
        <v>5111115.701839103</v>
      </c>
      <c r="E38" s="135">
        <f>E37/1936.27</f>
        <v>5529445.790101587</v>
      </c>
      <c r="F38" s="135">
        <f>F37/1936.27</f>
        <v>5449136.742293172</v>
      </c>
    </row>
    <row r="39" spans="1:6" s="15" customFormat="1" ht="3" customHeight="1" thickBot="1">
      <c r="A39" s="144"/>
      <c r="B39" s="164"/>
      <c r="C39" s="165"/>
      <c r="D39" s="165"/>
      <c r="E39" s="165"/>
      <c r="F39" s="146"/>
    </row>
    <row r="40" spans="1:6" s="15" customFormat="1" ht="18.75" customHeight="1">
      <c r="A40" s="181" t="s">
        <v>71</v>
      </c>
      <c r="B40" s="182" t="s">
        <v>58</v>
      </c>
      <c r="C40" s="183">
        <f>SUM(C31,C33,C35,C37)</f>
        <v>188691263104</v>
      </c>
      <c r="D40" s="183">
        <f>SUM(D31,D33,D35,D37)</f>
        <v>188025842743</v>
      </c>
      <c r="E40" s="183">
        <f>SUM(E31,E33,E35,E37)</f>
        <v>202187598207</v>
      </c>
      <c r="F40" s="183">
        <f>SUM(F31,F33,F35,F37)</f>
        <v>175215593865</v>
      </c>
    </row>
    <row r="41" spans="1:6" s="154" customFormat="1" ht="12.75" customHeight="1" hidden="1" thickBot="1">
      <c r="A41" s="151"/>
      <c r="B41" s="166" t="s">
        <v>59</v>
      </c>
      <c r="C41" s="153">
        <f>C40/1936.27</f>
        <v>97450904.62797028</v>
      </c>
      <c r="D41" s="153">
        <f>D40/1936.27</f>
        <v>97107243.6917372</v>
      </c>
      <c r="E41" s="153">
        <f>E40/1936.27</f>
        <v>104421180.00433823</v>
      </c>
      <c r="F41" s="153">
        <f>F40/1936.27</f>
        <v>90491302.27964075</v>
      </c>
    </row>
  </sheetData>
  <printOptions/>
  <pageMargins left="0.75" right="0.75" top="1" bottom="1" header="0.5" footer="0.5"/>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F35"/>
  <sheetViews>
    <sheetView workbookViewId="0" topLeftCell="A21">
      <selection activeCell="G31" sqref="G31"/>
    </sheetView>
  </sheetViews>
  <sheetFormatPr defaultColWidth="9.140625" defaultRowHeight="12.75"/>
  <cols>
    <col min="1" max="1" width="32.8515625" style="167" customWidth="1"/>
    <col min="2" max="2" width="2.7109375" style="167" hidden="1" customWidth="1"/>
    <col min="3" max="6" width="13.28125" style="167" customWidth="1"/>
    <col min="7" max="16384" width="9.140625" style="167" customWidth="1"/>
  </cols>
  <sheetData>
    <row r="1" spans="1:6" s="15" customFormat="1" ht="12.75" customHeight="1">
      <c r="A1" s="184"/>
      <c r="B1" s="184"/>
      <c r="C1" s="428" t="s">
        <v>50</v>
      </c>
      <c r="D1" s="428" t="s">
        <v>55</v>
      </c>
      <c r="E1" s="428" t="s">
        <v>51</v>
      </c>
      <c r="F1" s="428" t="s">
        <v>52</v>
      </c>
    </row>
    <row r="2" spans="1:6" s="15" customFormat="1" ht="13.5" customHeight="1" thickBot="1">
      <c r="A2" s="185"/>
      <c r="B2" s="185"/>
      <c r="C2" s="429"/>
      <c r="D2" s="429"/>
      <c r="E2" s="429"/>
      <c r="F2" s="429"/>
    </row>
    <row r="3" spans="1:6" s="15" customFormat="1" ht="15" customHeight="1">
      <c r="A3" s="144" t="s">
        <v>73</v>
      </c>
      <c r="B3" s="164" t="s">
        <v>58</v>
      </c>
      <c r="C3" s="189">
        <v>11736817645</v>
      </c>
      <c r="D3" s="189">
        <v>12120000000</v>
      </c>
      <c r="E3" s="189">
        <v>12420000000</v>
      </c>
      <c r="F3" s="189">
        <v>16000000000</v>
      </c>
    </row>
    <row r="4" spans="1:6" s="44" customFormat="1" ht="15" customHeight="1" hidden="1">
      <c r="A4" s="190"/>
      <c r="B4" s="191" t="s">
        <v>59</v>
      </c>
      <c r="C4" s="192">
        <f>C3/1936.27</f>
        <v>6061560.44611547</v>
      </c>
      <c r="D4" s="192">
        <f>D3/1936.27</f>
        <v>6259457.616964576</v>
      </c>
      <c r="E4" s="192">
        <f>E3/1936.27</f>
        <v>6414394.686691422</v>
      </c>
      <c r="F4" s="192">
        <f>F3/1936.27</f>
        <v>8263310.385431784</v>
      </c>
    </row>
    <row r="5" spans="1:6" s="44" customFormat="1" ht="15" customHeight="1">
      <c r="A5" s="141" t="s">
        <v>74</v>
      </c>
      <c r="B5" s="193" t="s">
        <v>58</v>
      </c>
      <c r="C5" s="194"/>
      <c r="D5" s="194"/>
      <c r="E5" s="194"/>
      <c r="F5" s="194"/>
    </row>
    <row r="6" spans="1:6" s="44" customFormat="1" ht="15" customHeight="1" hidden="1">
      <c r="A6" s="190"/>
      <c r="B6" s="191" t="s">
        <v>59</v>
      </c>
      <c r="C6" s="192">
        <f>C5/1936.27</f>
        <v>0</v>
      </c>
      <c r="D6" s="192">
        <f>D5/1936.27</f>
        <v>0</v>
      </c>
      <c r="E6" s="192">
        <f>E5/1936.27</f>
        <v>0</v>
      </c>
      <c r="F6" s="192">
        <f>F5/1936.27</f>
        <v>0</v>
      </c>
    </row>
    <row r="7" spans="1:6" s="44" customFormat="1" ht="15" customHeight="1">
      <c r="A7" s="141" t="s">
        <v>75</v>
      </c>
      <c r="B7" s="193" t="s">
        <v>58</v>
      </c>
      <c r="C7" s="194">
        <v>648600365</v>
      </c>
      <c r="D7" s="194">
        <v>625192000</v>
      </c>
      <c r="E7" s="194">
        <v>625192000</v>
      </c>
      <c r="F7" s="194">
        <v>625192000</v>
      </c>
    </row>
    <row r="8" spans="1:6" s="44" customFormat="1" ht="15" customHeight="1" hidden="1">
      <c r="A8" s="190" t="s">
        <v>76</v>
      </c>
      <c r="B8" s="191" t="s">
        <v>59</v>
      </c>
      <c r="C8" s="192">
        <f>C7/1936.27</f>
        <v>334974.1332562091</v>
      </c>
      <c r="D8" s="192">
        <f>D7/1936.27</f>
        <v>322884.72165555425</v>
      </c>
      <c r="E8" s="192">
        <f>E7/1936.27</f>
        <v>322884.72165555425</v>
      </c>
      <c r="F8" s="192">
        <f>F7/1936.27</f>
        <v>322884.72165555425</v>
      </c>
    </row>
    <row r="9" spans="1:6" s="44" customFormat="1" ht="15" customHeight="1">
      <c r="A9" s="141" t="s">
        <v>77</v>
      </c>
      <c r="B9" s="193" t="s">
        <v>58</v>
      </c>
      <c r="C9" s="194">
        <v>750000000</v>
      </c>
      <c r="D9" s="194">
        <v>2550000000</v>
      </c>
      <c r="E9" s="194">
        <v>2550000000</v>
      </c>
      <c r="F9" s="194">
        <v>2550000000</v>
      </c>
    </row>
    <row r="10" spans="1:6" s="44" customFormat="1" ht="15" customHeight="1" hidden="1">
      <c r="A10" s="190"/>
      <c r="B10" s="191" t="s">
        <v>59</v>
      </c>
      <c r="C10" s="192">
        <f>C9/1936.27</f>
        <v>387342.67431711487</v>
      </c>
      <c r="D10" s="192">
        <f>D9/1936.27</f>
        <v>1316965.0926781904</v>
      </c>
      <c r="E10" s="192">
        <f>E9/1936.27</f>
        <v>1316965.0926781904</v>
      </c>
      <c r="F10" s="192">
        <f>F9/1936.27</f>
        <v>1316965.0926781904</v>
      </c>
    </row>
    <row r="11" spans="1:6" s="44" customFormat="1" ht="15" customHeight="1">
      <c r="A11" s="141" t="s">
        <v>78</v>
      </c>
      <c r="B11" s="193" t="s">
        <v>58</v>
      </c>
      <c r="C11" s="194">
        <v>65951000</v>
      </c>
      <c r="D11" s="194">
        <v>50000000</v>
      </c>
      <c r="E11" s="194">
        <v>50000000</v>
      </c>
      <c r="F11" s="194">
        <v>30000000</v>
      </c>
    </row>
    <row r="12" spans="1:6" s="44" customFormat="1" ht="15" customHeight="1" hidden="1">
      <c r="A12" s="190"/>
      <c r="B12" s="191" t="s">
        <v>59</v>
      </c>
      <c r="C12" s="192">
        <f>C11/1936.27</f>
        <v>34060.84895185073</v>
      </c>
      <c r="D12" s="192">
        <f>D11/1936.27</f>
        <v>25822.844954474323</v>
      </c>
      <c r="E12" s="192">
        <f>E11/1936.27</f>
        <v>25822.844954474323</v>
      </c>
      <c r="F12" s="192">
        <f>F11/1936.27</f>
        <v>15493.706972684595</v>
      </c>
    </row>
    <row r="13" spans="1:6" s="44" customFormat="1" ht="15" customHeight="1" hidden="1">
      <c r="A13" s="195" t="s">
        <v>79</v>
      </c>
      <c r="B13" s="164" t="s">
        <v>58</v>
      </c>
      <c r="C13" s="196">
        <f>SUM(C3,C5,C7,C9,C11)</f>
        <v>13201369010</v>
      </c>
      <c r="D13" s="196">
        <f>SUM(D3,D5,D7,D9,D11)</f>
        <v>15345192000</v>
      </c>
      <c r="E13" s="196">
        <f>SUM(E3,E5,E7,E9,E11)</f>
        <v>15645192000</v>
      </c>
      <c r="F13" s="196">
        <f>SUM(F3,F5,F7,F9,F11)</f>
        <v>19205192000</v>
      </c>
    </row>
    <row r="14" spans="1:6" s="44" customFormat="1" ht="15" customHeight="1" hidden="1">
      <c r="A14" s="197"/>
      <c r="B14" s="198" t="s">
        <v>59</v>
      </c>
      <c r="C14" s="199">
        <f>SUM(C4,C6,C8,C12)</f>
        <v>6430595.42832353</v>
      </c>
      <c r="D14" s="199">
        <f>SUM(D4,D6,D8,D12)</f>
        <v>6608165.183574604</v>
      </c>
      <c r="E14" s="199">
        <f>SUM(E4,E6,E8,E12)</f>
        <v>6763102.25330145</v>
      </c>
      <c r="F14" s="199">
        <f>SUM(F4,F6,F8,F12)</f>
        <v>8601688.814060023</v>
      </c>
    </row>
    <row r="15" spans="1:6" s="15" customFormat="1" ht="15" customHeight="1">
      <c r="A15" s="144" t="s">
        <v>80</v>
      </c>
      <c r="B15" s="164" t="s">
        <v>58</v>
      </c>
      <c r="C15" s="189">
        <v>651664822</v>
      </c>
      <c r="D15" s="189">
        <v>660000000</v>
      </c>
      <c r="E15" s="189">
        <v>660000000</v>
      </c>
      <c r="F15" s="189">
        <v>630000000</v>
      </c>
    </row>
    <row r="16" spans="1:6" s="44" customFormat="1" ht="15" customHeight="1" hidden="1">
      <c r="A16" s="190" t="s">
        <v>81</v>
      </c>
      <c r="B16" s="191" t="s">
        <v>59</v>
      </c>
      <c r="C16" s="192">
        <f>C15/1936.27</f>
        <v>336556.7932158222</v>
      </c>
      <c r="D16" s="192">
        <f>D15/1936.27</f>
        <v>340861.5533990611</v>
      </c>
      <c r="E16" s="192">
        <f>E15/1936.27</f>
        <v>340861.5533990611</v>
      </c>
      <c r="F16" s="192">
        <f>F15/1936.27</f>
        <v>325367.8464263765</v>
      </c>
    </row>
    <row r="17" spans="1:6" s="44" customFormat="1" ht="15.75" customHeight="1" hidden="1">
      <c r="A17" s="141" t="s">
        <v>82</v>
      </c>
      <c r="B17" s="193" t="s">
        <v>58</v>
      </c>
      <c r="C17" s="200"/>
      <c r="D17" s="200"/>
      <c r="E17" s="200"/>
      <c r="F17" s="200"/>
    </row>
    <row r="18" spans="1:6" s="44" customFormat="1" ht="15" customHeight="1" hidden="1">
      <c r="A18" s="190" t="s">
        <v>83</v>
      </c>
      <c r="B18" s="191" t="s">
        <v>59</v>
      </c>
      <c r="C18" s="192">
        <f>C17/1936.27</f>
        <v>0</v>
      </c>
      <c r="D18" s="192">
        <f>D17/1936.27</f>
        <v>0</v>
      </c>
      <c r="E18" s="192">
        <f>E17/1936.27</f>
        <v>0</v>
      </c>
      <c r="F18" s="192">
        <f>F17/1936.27</f>
        <v>0</v>
      </c>
    </row>
    <row r="19" spans="1:6" s="44" customFormat="1" ht="15.75" customHeight="1">
      <c r="A19" s="141" t="s">
        <v>84</v>
      </c>
      <c r="B19" s="193" t="s">
        <v>58</v>
      </c>
      <c r="C19" s="200"/>
      <c r="D19" s="200"/>
      <c r="E19" s="200"/>
      <c r="F19" s="200"/>
    </row>
    <row r="20" spans="1:6" s="44" customFormat="1" ht="15" customHeight="1" hidden="1">
      <c r="A20" s="190" t="s">
        <v>85</v>
      </c>
      <c r="B20" s="191" t="s">
        <v>59</v>
      </c>
      <c r="C20" s="192">
        <f>C19/1936.27</f>
        <v>0</v>
      </c>
      <c r="D20" s="192">
        <f>D19/1936.27</f>
        <v>0</v>
      </c>
      <c r="E20" s="192">
        <f>E19/1936.27</f>
        <v>0</v>
      </c>
      <c r="F20" s="192">
        <f>F19/1936.27</f>
        <v>0</v>
      </c>
    </row>
    <row r="21" spans="1:6" s="44" customFormat="1" ht="15" customHeight="1">
      <c r="A21" s="141" t="s">
        <v>86</v>
      </c>
      <c r="B21" s="193" t="s">
        <v>58</v>
      </c>
      <c r="C21" s="200">
        <v>5253201232</v>
      </c>
      <c r="D21" s="200">
        <v>5263000000</v>
      </c>
      <c r="E21" s="200">
        <v>5263000000</v>
      </c>
      <c r="F21" s="200">
        <v>5435250000</v>
      </c>
    </row>
    <row r="22" spans="1:6" s="44" customFormat="1" ht="15" customHeight="1" hidden="1">
      <c r="A22" s="190"/>
      <c r="B22" s="191" t="s">
        <v>59</v>
      </c>
      <c r="C22" s="192">
        <f>C21/1936.27</f>
        <v>2713052.0185717903</v>
      </c>
      <c r="D22" s="192">
        <f>D21/1936.27</f>
        <v>2718112.6599079673</v>
      </c>
      <c r="E22" s="192">
        <f>E21/1936.27</f>
        <v>2718112.6599079673</v>
      </c>
      <c r="F22" s="192">
        <f>F21/1936.27</f>
        <v>2807072.3607761315</v>
      </c>
    </row>
    <row r="23" spans="1:6" s="44" customFormat="1" ht="15" customHeight="1" hidden="1">
      <c r="A23" s="195" t="s">
        <v>87</v>
      </c>
      <c r="B23" s="164" t="s">
        <v>58</v>
      </c>
      <c r="C23" s="196">
        <f>SUM(C15,C17,C19,C21)</f>
        <v>5904866054</v>
      </c>
      <c r="D23" s="196">
        <f>SUM(D15,D17,D19,D21)</f>
        <v>5923000000</v>
      </c>
      <c r="E23" s="196">
        <f>SUM(E15,E17,E19,E21)</f>
        <v>5923000000</v>
      </c>
      <c r="F23" s="196">
        <f>SUM(F15,F17,F19,F21)</f>
        <v>6065250000</v>
      </c>
    </row>
    <row r="24" spans="1:6" s="44" customFormat="1" ht="15" customHeight="1" hidden="1">
      <c r="A24" s="197"/>
      <c r="B24" s="198" t="s">
        <v>59</v>
      </c>
      <c r="C24" s="199">
        <f>C23/1936.27</f>
        <v>3049608.8117876123</v>
      </c>
      <c r="D24" s="199">
        <f>D23/1936.27</f>
        <v>3058974.2133070286</v>
      </c>
      <c r="E24" s="199">
        <f>E23/1936.27</f>
        <v>3058974.2133070286</v>
      </c>
      <c r="F24" s="199">
        <f>F23/1936.27</f>
        <v>3132440.207202508</v>
      </c>
    </row>
    <row r="25" spans="1:6" s="44" customFormat="1" ht="15.75" customHeight="1">
      <c r="A25" s="141" t="s">
        <v>88</v>
      </c>
      <c r="B25" s="193" t="s">
        <v>58</v>
      </c>
      <c r="C25" s="194">
        <v>963812409</v>
      </c>
      <c r="D25" s="194">
        <v>1100000000</v>
      </c>
      <c r="E25" s="194">
        <v>1100000000</v>
      </c>
      <c r="F25" s="194">
        <v>1130000000</v>
      </c>
    </row>
    <row r="26" spans="1:6" s="44" customFormat="1" ht="15" customHeight="1" hidden="1">
      <c r="A26" s="190"/>
      <c r="B26" s="191" t="s">
        <v>59</v>
      </c>
      <c r="C26" s="192">
        <f>C25/1936.27</f>
        <v>497767.5680561079</v>
      </c>
      <c r="D26" s="192">
        <f>D25/1936.27</f>
        <v>568102.5889984352</v>
      </c>
      <c r="E26" s="192">
        <f>E25/1936.27</f>
        <v>568102.5889984352</v>
      </c>
      <c r="F26" s="192">
        <f>F25/1936.27</f>
        <v>583596.2959711198</v>
      </c>
    </row>
    <row r="27" spans="1:6" s="44" customFormat="1" ht="15.75" customHeight="1">
      <c r="A27" s="141" t="s">
        <v>89</v>
      </c>
      <c r="B27" s="193" t="s">
        <v>58</v>
      </c>
      <c r="C27" s="194">
        <v>2518851000</v>
      </c>
      <c r="D27" s="194">
        <v>2518850000</v>
      </c>
      <c r="E27" s="194">
        <v>2518850000</v>
      </c>
      <c r="F27" s="194">
        <v>0</v>
      </c>
    </row>
    <row r="28" spans="1:6" s="44" customFormat="1" ht="15" customHeight="1" hidden="1">
      <c r="A28" s="190"/>
      <c r="B28" s="191" t="s">
        <v>59</v>
      </c>
      <c r="C28" s="192">
        <f>C27/1936.27</f>
        <v>1300877.9767284521</v>
      </c>
      <c r="D28" s="192">
        <f>D27/1936.27</f>
        <v>1300877.4602715531</v>
      </c>
      <c r="E28" s="192">
        <f>E27/1936.27</f>
        <v>1300877.4602715531</v>
      </c>
      <c r="F28" s="192">
        <f>F27/1936.27</f>
        <v>0</v>
      </c>
    </row>
    <row r="29" spans="1:6" s="44" customFormat="1" ht="15" customHeight="1">
      <c r="A29" s="141" t="s">
        <v>90</v>
      </c>
      <c r="B29" s="193" t="s">
        <v>58</v>
      </c>
      <c r="C29" s="194">
        <v>1435623917</v>
      </c>
      <c r="D29" s="194">
        <v>2160687500</v>
      </c>
      <c r="E29" s="194">
        <v>2308860324</v>
      </c>
      <c r="F29" s="194">
        <v>2270500000</v>
      </c>
    </row>
    <row r="30" spans="1:6" s="44" customFormat="1" ht="15" customHeight="1" hidden="1">
      <c r="A30" s="190" t="s">
        <v>91</v>
      </c>
      <c r="B30" s="191" t="s">
        <v>59</v>
      </c>
      <c r="C30" s="192">
        <f>C29/1936.27</f>
        <v>741437.8764325223</v>
      </c>
      <c r="D30" s="192">
        <f>D29/1936.27</f>
        <v>1115901.966151415</v>
      </c>
      <c r="E30" s="192">
        <f>E29/1936.27</f>
        <v>1192426.843363787</v>
      </c>
      <c r="F30" s="192">
        <f>F29/1936.27</f>
        <v>1172615.389382679</v>
      </c>
    </row>
    <row r="31" spans="1:6" s="44" customFormat="1" ht="18.75" customHeight="1">
      <c r="A31" s="210" t="s">
        <v>93</v>
      </c>
      <c r="B31" s="164" t="s">
        <v>58</v>
      </c>
      <c r="C31" s="211">
        <f>SUM(C25,C27,C29)</f>
        <v>4918287326</v>
      </c>
      <c r="D31" s="211">
        <f>SUM(D25,D27,D29)</f>
        <v>5779537500</v>
      </c>
      <c r="E31" s="211">
        <f>SUM(E25,E27,E29)</f>
        <v>5927710324</v>
      </c>
      <c r="F31" s="211">
        <f>SUM(F25,F27,F29)</f>
        <v>3400500000</v>
      </c>
    </row>
    <row r="32" spans="1:6" s="44" customFormat="1" ht="15" customHeight="1" hidden="1">
      <c r="A32" s="209"/>
      <c r="B32" s="198" t="s">
        <v>59</v>
      </c>
      <c r="C32" s="199">
        <f>SUM(C31/1936.27)</f>
        <v>2540083.4212170825</v>
      </c>
      <c r="D32" s="199">
        <f>SUM(D31/1936.27)</f>
        <v>2984882.015421403</v>
      </c>
      <c r="E32" s="199">
        <f>SUM(E31/1936.27)</f>
        <v>3061406.8926337752</v>
      </c>
      <c r="F32" s="199">
        <f>SUM(F31/1936.27)</f>
        <v>1756211.6853537988</v>
      </c>
    </row>
    <row r="33" spans="1:6" s="15" customFormat="1" ht="3" customHeight="1">
      <c r="A33" s="201"/>
      <c r="B33" s="202"/>
      <c r="C33" s="203"/>
      <c r="D33" s="203"/>
      <c r="E33" s="203"/>
      <c r="F33" s="204"/>
    </row>
    <row r="34" spans="1:6" s="15" customFormat="1" ht="18" customHeight="1">
      <c r="A34" s="212" t="s">
        <v>92</v>
      </c>
      <c r="B34" s="213" t="s">
        <v>58</v>
      </c>
      <c r="C34" s="214">
        <f>SUM(C13,C23,C31)</f>
        <v>24024522390</v>
      </c>
      <c r="D34" s="214">
        <f>SUM(D13,D23,D31)</f>
        <v>27047729500</v>
      </c>
      <c r="E34" s="214">
        <f>SUM(E13,E23,E31)</f>
        <v>27495902324</v>
      </c>
      <c r="F34" s="214">
        <f>SUM(F13,F23,F31)</f>
        <v>28670942000</v>
      </c>
    </row>
    <row r="35" spans="1:6" s="208" customFormat="1" ht="18" customHeight="1" hidden="1">
      <c r="A35" s="206"/>
      <c r="B35" s="207" t="s">
        <v>59</v>
      </c>
      <c r="C35" s="199">
        <f>C34/1936.27</f>
        <v>12407630.335645339</v>
      </c>
      <c r="D35" s="199">
        <f>D34/1936.27</f>
        <v>13968986.504981227</v>
      </c>
      <c r="E35" s="199">
        <f>E34/1936.27</f>
        <v>14200448.451920446</v>
      </c>
      <c r="F35" s="199">
        <f>F34/1936.27</f>
        <v>14807305.79929452</v>
      </c>
    </row>
  </sheetData>
  <mergeCells count="4">
    <mergeCell ref="C1:C2"/>
    <mergeCell ref="D1:D2"/>
    <mergeCell ref="E1:E2"/>
    <mergeCell ref="F1:F2"/>
  </mergeCells>
  <printOptions/>
  <pageMargins left="0.7874015748031497" right="0.7874015748031497" top="0.5905511811023623" bottom="0.5905511811023623" header="0.5118110236220472" footer="0.5118110236220472"/>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F18"/>
  <sheetViews>
    <sheetView workbookViewId="0" topLeftCell="A12">
      <selection activeCell="H24" sqref="H24"/>
    </sheetView>
  </sheetViews>
  <sheetFormatPr defaultColWidth="9.140625" defaultRowHeight="12.75"/>
  <cols>
    <col min="1" max="1" width="67.8515625" style="167" customWidth="1"/>
    <col min="2" max="2" width="2.7109375" style="167" hidden="1" customWidth="1"/>
    <col min="3" max="4" width="13.28125" style="167" customWidth="1"/>
    <col min="5" max="5" width="13.7109375" style="167" bestFit="1" customWidth="1"/>
    <col min="6" max="6" width="13.28125" style="167" customWidth="1"/>
    <col min="7" max="16384" width="9.140625" style="167" customWidth="1"/>
  </cols>
  <sheetData>
    <row r="1" spans="1:6" s="5" customFormat="1" ht="22.5" customHeight="1">
      <c r="A1" s="215" t="s">
        <v>94</v>
      </c>
      <c r="B1" s="215"/>
      <c r="C1" s="216"/>
      <c r="D1" s="216"/>
      <c r="E1" s="217"/>
      <c r="F1" s="217"/>
    </row>
    <row r="2" spans="1:6" s="15" customFormat="1" ht="16.5" customHeight="1">
      <c r="A2" s="111"/>
      <c r="B2" s="111"/>
      <c r="C2" s="218"/>
      <c r="D2" s="218"/>
      <c r="E2" s="157"/>
      <c r="F2" s="157"/>
    </row>
    <row r="3" spans="1:6" s="15" customFormat="1" ht="12.75" customHeight="1">
      <c r="A3" s="184"/>
      <c r="B3" s="184"/>
      <c r="C3" s="428" t="s">
        <v>50</v>
      </c>
      <c r="D3" s="428" t="s">
        <v>55</v>
      </c>
      <c r="E3" s="428" t="s">
        <v>51</v>
      </c>
      <c r="F3" s="430" t="s">
        <v>52</v>
      </c>
    </row>
    <row r="4" spans="1:6" s="15" customFormat="1" ht="13.5" customHeight="1" thickBot="1">
      <c r="A4" s="185"/>
      <c r="B4" s="185"/>
      <c r="C4" s="429"/>
      <c r="D4" s="429"/>
      <c r="E4" s="429"/>
      <c r="F4" s="431"/>
    </row>
    <row r="5" spans="1:6" s="15" customFormat="1" ht="6" customHeight="1" hidden="1">
      <c r="A5" s="186"/>
      <c r="B5" s="186"/>
      <c r="C5" s="187"/>
      <c r="D5" s="187"/>
      <c r="E5" s="188"/>
      <c r="F5" s="188"/>
    </row>
    <row r="6" spans="1:6" s="15" customFormat="1" ht="15" customHeight="1">
      <c r="A6" s="219" t="s">
        <v>96</v>
      </c>
      <c r="B6" s="164" t="s">
        <v>58</v>
      </c>
      <c r="C6" s="189">
        <v>19047974133</v>
      </c>
      <c r="D6" s="189">
        <v>16718427198</v>
      </c>
      <c r="E6" s="189">
        <v>16914024243</v>
      </c>
      <c r="F6" s="189">
        <v>19463832000</v>
      </c>
    </row>
    <row r="7" spans="1:6" s="44" customFormat="1" ht="15" customHeight="1" hidden="1">
      <c r="A7" s="190"/>
      <c r="B7" s="191" t="s">
        <v>59</v>
      </c>
      <c r="C7" s="192">
        <f>C6/1936.27</f>
        <v>9837457.65466593</v>
      </c>
      <c r="D7" s="192">
        <f>D6/1936.27</f>
        <v>8634347.068332413</v>
      </c>
      <c r="E7" s="192">
        <f>E6/1936.27</f>
        <v>8735364.511664178</v>
      </c>
      <c r="F7" s="192">
        <f>F6/1936.27</f>
        <v>10052230.319118718</v>
      </c>
    </row>
    <row r="8" spans="1:6" s="15" customFormat="1" ht="15" customHeight="1">
      <c r="A8" s="220" t="s">
        <v>97</v>
      </c>
      <c r="B8" s="193" t="s">
        <v>58</v>
      </c>
      <c r="C8" s="200">
        <v>839111465</v>
      </c>
      <c r="D8" s="200">
        <v>1003951616</v>
      </c>
      <c r="E8" s="200">
        <v>2274911448</v>
      </c>
      <c r="F8" s="200">
        <v>2568072681</v>
      </c>
    </row>
    <row r="9" spans="1:6" s="44" customFormat="1" ht="15" customHeight="1" hidden="1">
      <c r="A9" s="190"/>
      <c r="B9" s="191" t="s">
        <v>59</v>
      </c>
      <c r="C9" s="192">
        <f>C8/1936.27</f>
        <v>433364.90520433616</v>
      </c>
      <c r="D9" s="192">
        <f>D8/1936.27</f>
        <v>518497.7384352389</v>
      </c>
      <c r="E9" s="192">
        <f>E8/1936.27</f>
        <v>1174893.7121372535</v>
      </c>
      <c r="F9" s="192">
        <f>F8/1936.27</f>
        <v>1326298.853465684</v>
      </c>
    </row>
    <row r="10" spans="1:6" s="15" customFormat="1" ht="15" customHeight="1">
      <c r="A10" s="220" t="s">
        <v>98</v>
      </c>
      <c r="B10" s="193" t="s">
        <v>58</v>
      </c>
      <c r="C10" s="200">
        <v>2633722340</v>
      </c>
      <c r="D10" s="200">
        <v>2688304236</v>
      </c>
      <c r="E10" s="200">
        <v>2831387291</v>
      </c>
      <c r="F10" s="200">
        <v>2768026080</v>
      </c>
    </row>
    <row r="11" spans="1:6" s="44" customFormat="1" ht="15" customHeight="1" hidden="1">
      <c r="A11" s="190"/>
      <c r="B11" s="191" t="s">
        <v>59</v>
      </c>
      <c r="C11" s="192">
        <f>C10/1936.27</f>
        <v>1360204.0727791062</v>
      </c>
      <c r="D11" s="192">
        <f>D10/1936.27</f>
        <v>1388393.269533691</v>
      </c>
      <c r="E11" s="192">
        <f>E10/1936.27</f>
        <v>1462289.5004312415</v>
      </c>
      <c r="F11" s="192">
        <f>F10/1936.27</f>
        <v>1429566.165875627</v>
      </c>
    </row>
    <row r="12" spans="1:6" s="15" customFormat="1" ht="15" customHeight="1">
      <c r="A12" s="221" t="s">
        <v>99</v>
      </c>
      <c r="B12" s="193" t="s">
        <v>58</v>
      </c>
      <c r="C12" s="200"/>
      <c r="D12" s="200"/>
      <c r="E12" s="200"/>
      <c r="F12" s="200"/>
    </row>
    <row r="13" spans="1:6" s="44" customFormat="1" ht="15" customHeight="1" hidden="1">
      <c r="A13" s="222"/>
      <c r="B13" s="193" t="s">
        <v>59</v>
      </c>
      <c r="C13" s="192">
        <f>C12/1936.27</f>
        <v>0</v>
      </c>
      <c r="D13" s="192">
        <f>D12/1936.27</f>
        <v>0</v>
      </c>
      <c r="E13" s="192">
        <f>E12/1936.27</f>
        <v>0</v>
      </c>
      <c r="F13" s="192">
        <f>F12/1936.27</f>
        <v>0</v>
      </c>
    </row>
    <row r="14" spans="1:6" s="15" customFormat="1" ht="15" customHeight="1">
      <c r="A14" s="223" t="s">
        <v>100</v>
      </c>
      <c r="B14" s="224" t="s">
        <v>58</v>
      </c>
      <c r="C14" s="200">
        <v>348747961</v>
      </c>
      <c r="D14" s="200">
        <v>632804000</v>
      </c>
      <c r="E14" s="200">
        <v>700679000</v>
      </c>
      <c r="F14" s="200">
        <v>576211000</v>
      </c>
    </row>
    <row r="15" spans="1:6" s="44" customFormat="1" ht="15" customHeight="1" hidden="1">
      <c r="A15" s="197"/>
      <c r="B15" s="225" t="s">
        <v>59</v>
      </c>
      <c r="C15" s="226">
        <f>C14/1936.27</f>
        <v>180113.29050184117</v>
      </c>
      <c r="D15" s="226">
        <f>D14/1936.27</f>
        <v>326815.9915714234</v>
      </c>
      <c r="E15" s="226">
        <f>E14/1936.27</f>
        <v>361870.5035971223</v>
      </c>
      <c r="F15" s="226">
        <f>F14/1936.27</f>
        <v>297588.1462812521</v>
      </c>
    </row>
    <row r="16" spans="1:6" s="15" customFormat="1" ht="3" customHeight="1">
      <c r="A16" s="201"/>
      <c r="B16" s="202"/>
      <c r="C16" s="203"/>
      <c r="D16" s="203"/>
      <c r="E16" s="203"/>
      <c r="F16" s="204"/>
    </row>
    <row r="17" spans="1:6" s="15" customFormat="1" ht="18" customHeight="1">
      <c r="A17" s="212" t="s">
        <v>101</v>
      </c>
      <c r="B17" s="213" t="s">
        <v>58</v>
      </c>
      <c r="C17" s="214">
        <f>SUM(C6,C8,C10,C12,C14)</f>
        <v>22869555899</v>
      </c>
      <c r="D17" s="214">
        <f>SUM(D6,D8,D10,D12,D14)</f>
        <v>21043487050</v>
      </c>
      <c r="E17" s="214">
        <f>SUM(E6,E8,E10,E12,E14)</f>
        <v>22721001982</v>
      </c>
      <c r="F17" s="214">
        <f>SUM(F6,F8,F10,F12,F14)</f>
        <v>25376141761</v>
      </c>
    </row>
    <row r="18" spans="1:6" s="208" customFormat="1" ht="18" customHeight="1" hidden="1">
      <c r="A18" s="227"/>
      <c r="B18" s="207" t="s">
        <v>59</v>
      </c>
      <c r="C18" s="199">
        <f>C17/1936.27</f>
        <v>11811139.923151214</v>
      </c>
      <c r="D18" s="199">
        <f>D17/1936.27</f>
        <v>10868054.067872766</v>
      </c>
      <c r="E18" s="199">
        <f>E17/1936.27</f>
        <v>11734418.227829797</v>
      </c>
      <c r="F18" s="199">
        <f>F17/1936.27</f>
        <v>13105683.484741282</v>
      </c>
    </row>
  </sheetData>
  <mergeCells count="4">
    <mergeCell ref="C3:C4"/>
    <mergeCell ref="D3:D4"/>
    <mergeCell ref="E3:E4"/>
    <mergeCell ref="F3:F4"/>
  </mergeCells>
  <printOptions horizontalCentered="1"/>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F18"/>
  <sheetViews>
    <sheetView workbookViewId="0" topLeftCell="A1">
      <selection activeCell="A3" sqref="A3"/>
    </sheetView>
  </sheetViews>
  <sheetFormatPr defaultColWidth="9.140625" defaultRowHeight="12.75"/>
  <cols>
    <col min="1" max="1" width="62.8515625" style="132" customWidth="1"/>
    <col min="2" max="2" width="2.7109375" style="132" hidden="1" customWidth="1"/>
    <col min="3" max="3" width="14.57421875" style="229" bestFit="1" customWidth="1"/>
    <col min="4" max="4" width="14.00390625" style="229" bestFit="1" customWidth="1"/>
    <col min="5" max="5" width="13.7109375" style="229" bestFit="1" customWidth="1"/>
    <col min="6" max="6" width="14.00390625" style="229" bestFit="1" customWidth="1"/>
    <col min="7" max="16384" width="9.140625" style="132" customWidth="1"/>
  </cols>
  <sheetData>
    <row r="1" spans="1:2" ht="23.25">
      <c r="A1" s="228" t="s">
        <v>102</v>
      </c>
      <c r="B1" s="228"/>
    </row>
    <row r="2" spans="3:6" s="15" customFormat="1" ht="15" customHeight="1">
      <c r="C2" s="112"/>
      <c r="D2" s="112"/>
      <c r="E2" s="112"/>
      <c r="F2" s="112"/>
    </row>
    <row r="3" spans="3:6" s="230" customFormat="1" ht="12">
      <c r="C3" s="425" t="s">
        <v>50</v>
      </c>
      <c r="D3" s="425" t="s">
        <v>55</v>
      </c>
      <c r="E3" s="425" t="s">
        <v>51</v>
      </c>
      <c r="F3" s="425" t="s">
        <v>52</v>
      </c>
    </row>
    <row r="4" spans="1:6" s="231" customFormat="1" ht="16.5" thickBot="1">
      <c r="A4" s="44"/>
      <c r="B4" s="44"/>
      <c r="C4" s="426"/>
      <c r="D4" s="426"/>
      <c r="E4" s="426"/>
      <c r="F4" s="426"/>
    </row>
    <row r="5" spans="3:6" s="15" customFormat="1" ht="6" customHeight="1" hidden="1">
      <c r="C5" s="112"/>
      <c r="D5" s="112"/>
      <c r="E5" s="112"/>
      <c r="F5" s="112"/>
    </row>
    <row r="6" spans="1:6" s="15" customFormat="1" ht="15" customHeight="1">
      <c r="A6" s="219" t="s">
        <v>103</v>
      </c>
      <c r="B6" s="164" t="s">
        <v>58</v>
      </c>
      <c r="C6" s="232">
        <v>13961387819</v>
      </c>
      <c r="D6" s="232">
        <v>14595846848</v>
      </c>
      <c r="E6" s="232">
        <v>16988436001</v>
      </c>
      <c r="F6" s="232">
        <v>15707391286</v>
      </c>
    </row>
    <row r="7" spans="1:6" s="44" customFormat="1" ht="15" customHeight="1" hidden="1">
      <c r="A7" s="140"/>
      <c r="B7" s="191" t="s">
        <v>59</v>
      </c>
      <c r="C7" s="233">
        <f>C6/1936.27</f>
        <v>7210455.059986469</v>
      </c>
      <c r="D7" s="233">
        <f>D6/1936.27</f>
        <v>7538125.802703136</v>
      </c>
      <c r="E7" s="233">
        <f>E6/1936.27</f>
        <v>8773794.977456657</v>
      </c>
      <c r="F7" s="233">
        <f>F6/1936.27</f>
        <v>8112190.596352781</v>
      </c>
    </row>
    <row r="8" spans="1:6" s="15" customFormat="1" ht="15" customHeight="1">
      <c r="A8" s="223" t="s">
        <v>104</v>
      </c>
      <c r="B8" s="224" t="s">
        <v>58</v>
      </c>
      <c r="C8" s="234">
        <v>3928937206</v>
      </c>
      <c r="D8" s="234">
        <v>1834446000</v>
      </c>
      <c r="E8" s="234">
        <v>1794202000</v>
      </c>
      <c r="F8" s="234">
        <v>1609305806</v>
      </c>
    </row>
    <row r="9" spans="1:6" s="44" customFormat="1" ht="15" customHeight="1" hidden="1">
      <c r="A9" s="140"/>
      <c r="B9" s="191" t="s">
        <v>59</v>
      </c>
      <c r="C9" s="233">
        <f>C8/1936.27</f>
        <v>2029126.726128071</v>
      </c>
      <c r="D9" s="233">
        <f>D8/1936.27</f>
        <v>947412.2927071122</v>
      </c>
      <c r="E9" s="233">
        <f>E8/1936.27</f>
        <v>926628.0012601549</v>
      </c>
      <c r="F9" s="233">
        <f>F8/1936.27</f>
        <v>831137.0862534667</v>
      </c>
    </row>
    <row r="10" spans="1:6" s="15" customFormat="1" ht="15" customHeight="1">
      <c r="A10" s="223" t="s">
        <v>107</v>
      </c>
      <c r="B10" s="224" t="s">
        <v>58</v>
      </c>
      <c r="C10" s="235">
        <v>322459228</v>
      </c>
      <c r="D10" s="235">
        <v>140000000</v>
      </c>
      <c r="E10" s="235">
        <v>390000000</v>
      </c>
      <c r="F10" s="235">
        <v>160000000</v>
      </c>
    </row>
    <row r="11" spans="1:6" s="44" customFormat="1" ht="15" customHeight="1" hidden="1">
      <c r="A11" s="190"/>
      <c r="B11" s="191" t="s">
        <v>59</v>
      </c>
      <c r="C11" s="233">
        <f>C10/1936.27</f>
        <v>166536.29297566973</v>
      </c>
      <c r="D11" s="233">
        <f>D10/1936.27</f>
        <v>72303.9658725281</v>
      </c>
      <c r="E11" s="233">
        <f>E10/1936.27</f>
        <v>201418.19064489973</v>
      </c>
      <c r="F11" s="233">
        <f>F10/1936.27</f>
        <v>82633.10385431784</v>
      </c>
    </row>
    <row r="12" spans="1:6" s="15" customFormat="1" ht="15" customHeight="1">
      <c r="A12" s="223" t="s">
        <v>106</v>
      </c>
      <c r="B12" s="224" t="s">
        <v>58</v>
      </c>
      <c r="C12" s="235"/>
      <c r="D12" s="235"/>
      <c r="E12" s="235">
        <v>27838800</v>
      </c>
      <c r="F12" s="235">
        <v>27000000</v>
      </c>
    </row>
    <row r="13" spans="1:6" s="44" customFormat="1" ht="15" customHeight="1" hidden="1">
      <c r="A13" s="190"/>
      <c r="B13" s="191" t="s">
        <v>59</v>
      </c>
      <c r="C13" s="233">
        <f>C12/1936.27</f>
        <v>0</v>
      </c>
      <c r="D13" s="233">
        <f>D12/1936.27</f>
        <v>0</v>
      </c>
      <c r="E13" s="233">
        <f>E12/1936.27</f>
        <v>14377.540322372397</v>
      </c>
      <c r="F13" s="233">
        <f>F12/1936.27</f>
        <v>13944.336275416135</v>
      </c>
    </row>
    <row r="14" spans="1:6" s="15" customFormat="1" ht="15" customHeight="1">
      <c r="A14" s="223" t="s">
        <v>105</v>
      </c>
      <c r="B14" s="224" t="s">
        <v>58</v>
      </c>
      <c r="C14" s="235">
        <v>7297204049</v>
      </c>
      <c r="D14" s="235">
        <v>7680457805</v>
      </c>
      <c r="E14" s="235">
        <v>7756021905</v>
      </c>
      <c r="F14" s="235">
        <v>8044859291</v>
      </c>
    </row>
    <row r="15" spans="1:6" s="44" customFormat="1" ht="15" customHeight="1" hidden="1">
      <c r="A15" s="236"/>
      <c r="B15" s="198" t="s">
        <v>59</v>
      </c>
      <c r="C15" s="99">
        <f>C14/1936.27</f>
        <v>3768691.375169785</v>
      </c>
      <c r="D15" s="99">
        <f>D14/1936.27</f>
        <v>3966625.421557944</v>
      </c>
      <c r="E15" s="99">
        <f>E14/1936.27</f>
        <v>4005651.0223264317</v>
      </c>
      <c r="F15" s="99">
        <f>F14/1936.27</f>
        <v>4154823.083041105</v>
      </c>
    </row>
    <row r="16" spans="1:6" s="15" customFormat="1" ht="3" customHeight="1" hidden="1">
      <c r="A16" s="237"/>
      <c r="B16" s="238"/>
      <c r="C16" s="239"/>
      <c r="D16" s="239"/>
      <c r="E16" s="239"/>
      <c r="F16" s="240"/>
    </row>
    <row r="17" spans="1:6" s="15" customFormat="1" ht="18" customHeight="1">
      <c r="A17" s="212" t="s">
        <v>95</v>
      </c>
      <c r="B17" s="244" t="s">
        <v>58</v>
      </c>
      <c r="C17" s="245">
        <f>SUM(C6,C8,C10,C12,C14)</f>
        <v>25509988302</v>
      </c>
      <c r="D17" s="245">
        <f>SUM(D6,D8,D10,D12,D14)</f>
        <v>24250750653</v>
      </c>
      <c r="E17" s="245">
        <f>SUM(E6,E8,E10,E12,E14)</f>
        <v>26956498706</v>
      </c>
      <c r="F17" s="245">
        <f>SUM(F6,F8,F10,F12,F14)</f>
        <v>25548556383</v>
      </c>
    </row>
    <row r="18" spans="1:6" s="154" customFormat="1" ht="18" customHeight="1" hidden="1">
      <c r="A18" s="227" t="s">
        <v>13</v>
      </c>
      <c r="B18" s="242" t="s">
        <v>59</v>
      </c>
      <c r="C18" s="243">
        <f>C17/1936.27</f>
        <v>13174809.454259995</v>
      </c>
      <c r="D18" s="243">
        <f>D17/1936.27</f>
        <v>12524467.48284072</v>
      </c>
      <c r="E18" s="243">
        <f>E17/1936.27</f>
        <v>13921869.732010515</v>
      </c>
      <c r="F18" s="243">
        <f>F17/1936.27</f>
        <v>13194728.205777086</v>
      </c>
    </row>
  </sheetData>
  <mergeCells count="4">
    <mergeCell ref="C3:C4"/>
    <mergeCell ref="D3:D4"/>
    <mergeCell ref="E3:E4"/>
    <mergeCell ref="F3:F4"/>
  </mergeCells>
  <printOptions horizontalCentered="1"/>
  <pageMargins left="0.7874015748031497" right="0.7874015748031497" top="0.3937007874015748" bottom="0.3937007874015748" header="0.5118110236220472" footer="0.5118110236220472"/>
  <pageSetup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dimension ref="A1:F54"/>
  <sheetViews>
    <sheetView workbookViewId="0" topLeftCell="A1">
      <selection activeCell="H20" sqref="H20"/>
    </sheetView>
  </sheetViews>
  <sheetFormatPr defaultColWidth="9.140625" defaultRowHeight="12.75"/>
  <cols>
    <col min="1" max="1" width="4.140625" style="132" customWidth="1"/>
    <col min="2" max="2" width="42.28125" style="132" customWidth="1"/>
    <col min="3" max="3" width="3.00390625" style="132" customWidth="1"/>
    <col min="4" max="4" width="13.00390625" style="229" customWidth="1"/>
    <col min="5" max="5" width="13.421875" style="229" customWidth="1"/>
    <col min="6" max="6" width="12.28125" style="229" customWidth="1"/>
    <col min="7" max="16384" width="9.140625" style="132" customWidth="1"/>
  </cols>
  <sheetData>
    <row r="1" spans="1:6" s="5" customFormat="1" ht="17.25" customHeight="1">
      <c r="A1" s="1" t="s">
        <v>108</v>
      </c>
      <c r="B1" s="246"/>
      <c r="C1" s="246"/>
      <c r="D1" s="8"/>
      <c r="E1" s="8"/>
      <c r="F1" s="247"/>
    </row>
    <row r="2" spans="1:6" s="5" customFormat="1" ht="3" customHeight="1">
      <c r="A2" s="248"/>
      <c r="B2" s="249"/>
      <c r="C2" s="249"/>
      <c r="D2" s="250"/>
      <c r="E2" s="250"/>
      <c r="F2" s="251"/>
    </row>
    <row r="3" spans="1:6" s="5" customFormat="1" ht="3" customHeight="1">
      <c r="A3" s="252"/>
      <c r="B3" s="253"/>
      <c r="C3" s="253"/>
      <c r="D3" s="254"/>
      <c r="E3" s="254"/>
      <c r="F3" s="255"/>
    </row>
    <row r="4" spans="4:6" s="15" customFormat="1" ht="6" customHeight="1">
      <c r="D4" s="112"/>
      <c r="E4" s="112"/>
      <c r="F4" s="112"/>
    </row>
    <row r="5" spans="2:6" s="231" customFormat="1" ht="16.5" thickBot="1">
      <c r="B5" s="121"/>
      <c r="C5" s="121"/>
      <c r="D5" s="256" t="s">
        <v>1</v>
      </c>
      <c r="E5" s="257" t="s">
        <v>2</v>
      </c>
      <c r="F5" s="257" t="s">
        <v>109</v>
      </c>
    </row>
    <row r="6" spans="4:6" s="15" customFormat="1" ht="1.5" customHeight="1">
      <c r="D6" s="112"/>
      <c r="E6" s="112"/>
      <c r="F6" s="112"/>
    </row>
    <row r="7" spans="1:6" s="15" customFormat="1" ht="12" customHeight="1">
      <c r="A7" s="164">
        <v>1</v>
      </c>
      <c r="B7" s="75" t="s">
        <v>110</v>
      </c>
      <c r="C7" s="205" t="s">
        <v>58</v>
      </c>
      <c r="D7" s="258"/>
      <c r="E7" s="258"/>
      <c r="F7" s="259">
        <f>IF(OR(D7=0,E7=0),"",(D7/E7))</f>
      </c>
    </row>
    <row r="8" spans="1:6" s="44" customFormat="1" ht="12" customHeight="1">
      <c r="A8" s="191"/>
      <c r="B8" s="260"/>
      <c r="C8" s="261" t="s">
        <v>59</v>
      </c>
      <c r="D8" s="233"/>
      <c r="E8" s="233"/>
      <c r="F8" s="262"/>
    </row>
    <row r="9" spans="1:6" s="15" customFormat="1" ht="12" customHeight="1">
      <c r="A9" s="193">
        <v>2</v>
      </c>
      <c r="B9" s="62" t="s">
        <v>111</v>
      </c>
      <c r="C9" s="263" t="s">
        <v>58</v>
      </c>
      <c r="D9" s="107"/>
      <c r="E9" s="107">
        <v>63200000</v>
      </c>
      <c r="F9" s="104">
        <f>IF(OR(D9=0,E9=0),"",(D9/E9))</f>
      </c>
    </row>
    <row r="10" spans="1:6" s="44" customFormat="1" ht="12" customHeight="1">
      <c r="A10" s="191"/>
      <c r="B10" s="260"/>
      <c r="C10" s="261" t="s">
        <v>59</v>
      </c>
      <c r="D10" s="233"/>
      <c r="E10" s="264">
        <f>E9/19136.27</f>
        <v>3302.6289867356595</v>
      </c>
      <c r="F10" s="262"/>
    </row>
    <row r="11" spans="1:6" s="15" customFormat="1" ht="12" customHeight="1">
      <c r="A11" s="193">
        <v>3</v>
      </c>
      <c r="B11" s="62" t="s">
        <v>112</v>
      </c>
      <c r="C11" s="263" t="s">
        <v>58</v>
      </c>
      <c r="D11" s="107">
        <v>1092369000</v>
      </c>
      <c r="E11" s="107">
        <v>2759589498</v>
      </c>
      <c r="F11" s="104">
        <f>IF(OR(D11=0,E11=0),"",(D11/E11))</f>
        <v>0.39584474458671826</v>
      </c>
    </row>
    <row r="12" spans="1:6" s="44" customFormat="1" ht="12" customHeight="1">
      <c r="A12" s="191"/>
      <c r="B12" s="260"/>
      <c r="C12" s="261" t="s">
        <v>59</v>
      </c>
      <c r="D12" s="264">
        <f>D11/19136.27</f>
        <v>57083.69499385199</v>
      </c>
      <c r="E12" s="264">
        <f>E11/19136.27</f>
        <v>144207.28271497006</v>
      </c>
      <c r="F12" s="262"/>
    </row>
    <row r="13" spans="1:6" s="15" customFormat="1" ht="12" customHeight="1">
      <c r="A13" s="193">
        <v>4</v>
      </c>
      <c r="B13" s="62" t="s">
        <v>113</v>
      </c>
      <c r="C13" s="263" t="s">
        <v>58</v>
      </c>
      <c r="D13" s="107"/>
      <c r="E13" s="107"/>
      <c r="F13" s="104">
        <f>IF(OR(D13=0,E13=0),"",(D13/E13))</f>
      </c>
    </row>
    <row r="14" spans="1:6" s="44" customFormat="1" ht="12" customHeight="1">
      <c r="A14" s="191"/>
      <c r="B14" s="260"/>
      <c r="C14" s="261" t="s">
        <v>59</v>
      </c>
      <c r="D14" s="233"/>
      <c r="E14" s="233"/>
      <c r="F14" s="262"/>
    </row>
    <row r="15" spans="1:6" s="15" customFormat="1" ht="12" customHeight="1">
      <c r="A15" s="193">
        <v>5</v>
      </c>
      <c r="B15" s="62" t="s">
        <v>114</v>
      </c>
      <c r="C15" s="263" t="s">
        <v>58</v>
      </c>
      <c r="D15" s="107">
        <v>82000000</v>
      </c>
      <c r="E15" s="107">
        <v>116200000</v>
      </c>
      <c r="F15" s="104">
        <f>IF(OR(D15=0,E15=0),"",(D15/E15))</f>
        <v>0.7056798623063684</v>
      </c>
    </row>
    <row r="16" spans="1:6" s="44" customFormat="1" ht="12" customHeight="1">
      <c r="A16" s="191"/>
      <c r="B16" s="260"/>
      <c r="C16" s="261" t="s">
        <v>59</v>
      </c>
      <c r="D16" s="264">
        <f>D15/19136.27</f>
        <v>4285.056596713988</v>
      </c>
      <c r="E16" s="264">
        <f>E15/19136.27</f>
        <v>6072.238738270311</v>
      </c>
      <c r="F16" s="262"/>
    </row>
    <row r="17" spans="1:6" s="15" customFormat="1" ht="12.75" customHeight="1">
      <c r="A17" s="193">
        <v>6</v>
      </c>
      <c r="B17" s="62" t="s">
        <v>115</v>
      </c>
      <c r="C17" s="263"/>
      <c r="D17" s="107"/>
      <c r="E17" s="107"/>
      <c r="F17" s="104">
        <f>IF(OR(D17=0,E17=0),"",(D17/E17))</f>
      </c>
    </row>
    <row r="18" spans="1:6" s="15" customFormat="1" ht="12.75" customHeight="1">
      <c r="A18" s="193"/>
      <c r="B18" s="62" t="s">
        <v>116</v>
      </c>
      <c r="C18" s="263" t="s">
        <v>58</v>
      </c>
      <c r="D18" s="107"/>
      <c r="E18" s="107"/>
      <c r="F18" s="104">
        <f>IF(OR(D18=0,E18=0),"",(D18/E18))</f>
      </c>
    </row>
    <row r="19" spans="1:6" s="44" customFormat="1" ht="12.75" customHeight="1">
      <c r="A19" s="191"/>
      <c r="B19" s="265" t="s">
        <v>117</v>
      </c>
      <c r="C19" s="261" t="s">
        <v>59</v>
      </c>
      <c r="D19" s="233"/>
      <c r="E19" s="233"/>
      <c r="F19" s="262"/>
    </row>
    <row r="20" spans="1:6" s="15" customFormat="1" ht="12" customHeight="1">
      <c r="A20" s="193">
        <v>7</v>
      </c>
      <c r="B20" s="62" t="s">
        <v>118</v>
      </c>
      <c r="C20" s="263" t="s">
        <v>58</v>
      </c>
      <c r="D20" s="107"/>
      <c r="E20" s="107"/>
      <c r="F20" s="104">
        <f>IF(OR(D20=0,E20=0),"",(D20/E20))</f>
      </c>
    </row>
    <row r="21" spans="1:6" s="44" customFormat="1" ht="12" customHeight="1">
      <c r="A21" s="191"/>
      <c r="B21" s="260"/>
      <c r="C21" s="261" t="s">
        <v>59</v>
      </c>
      <c r="D21" s="233"/>
      <c r="E21" s="233"/>
      <c r="F21" s="262"/>
    </row>
    <row r="22" spans="1:6" s="15" customFormat="1" ht="12" customHeight="1">
      <c r="A22" s="193">
        <v>8</v>
      </c>
      <c r="B22" s="62" t="s">
        <v>119</v>
      </c>
      <c r="C22" s="263" t="s">
        <v>58</v>
      </c>
      <c r="D22" s="107">
        <v>566847000</v>
      </c>
      <c r="E22" s="107">
        <v>2315708927</v>
      </c>
      <c r="F22" s="104">
        <f>IF(OR(D22=0,E22=0),"",(D22/E22))</f>
        <v>0.24478335484691077</v>
      </c>
    </row>
    <row r="23" spans="1:6" s="44" customFormat="1" ht="12" customHeight="1">
      <c r="A23" s="191"/>
      <c r="B23" s="260"/>
      <c r="C23" s="261" t="s">
        <v>59</v>
      </c>
      <c r="D23" s="264">
        <f>D22/19136.27</f>
        <v>29621.603374116272</v>
      </c>
      <c r="E23" s="264">
        <f>E22/19136.27</f>
        <v>121011.50992330271</v>
      </c>
      <c r="F23" s="262"/>
    </row>
    <row r="24" spans="1:6" s="15" customFormat="1" ht="12" customHeight="1">
      <c r="A24" s="193">
        <v>9</v>
      </c>
      <c r="B24" s="62" t="s">
        <v>120</v>
      </c>
      <c r="C24" s="263" t="s">
        <v>58</v>
      </c>
      <c r="D24" s="107">
        <v>30500000</v>
      </c>
      <c r="E24" s="107">
        <v>173576385</v>
      </c>
      <c r="F24" s="104">
        <f>IF(OR(D24=0,E24=0),"",(D24/E24))</f>
        <v>0.17571514696541238</v>
      </c>
    </row>
    <row r="25" spans="1:6" s="44" customFormat="1" ht="12" customHeight="1">
      <c r="A25" s="191"/>
      <c r="B25" s="260"/>
      <c r="C25" s="261" t="s">
        <v>59</v>
      </c>
      <c r="D25" s="264">
        <f>D24/19136.27</f>
        <v>1593.8320268265445</v>
      </c>
      <c r="E25" s="264">
        <f>E24/19136.27</f>
        <v>9070.544311927037</v>
      </c>
      <c r="F25" s="262"/>
    </row>
    <row r="26" spans="1:6" s="15" customFormat="1" ht="12" customHeight="1">
      <c r="A26" s="193">
        <v>10</v>
      </c>
      <c r="B26" s="62" t="s">
        <v>121</v>
      </c>
      <c r="C26" s="263" t="s">
        <v>58</v>
      </c>
      <c r="D26" s="107"/>
      <c r="E26" s="107"/>
      <c r="F26" s="104">
        <f>IF(OR(D26=0,E26=0),"",(D26/E26))</f>
      </c>
    </row>
    <row r="27" spans="1:6" s="44" customFormat="1" ht="12" customHeight="1">
      <c r="A27" s="191"/>
      <c r="B27" s="260"/>
      <c r="C27" s="261" t="s">
        <v>59</v>
      </c>
      <c r="D27" s="233">
        <f>D26/19136.27</f>
        <v>0</v>
      </c>
      <c r="E27" s="233">
        <f>E26/19136.27</f>
        <v>0</v>
      </c>
      <c r="F27" s="262"/>
    </row>
    <row r="28" spans="1:6" s="15" customFormat="1" ht="12" customHeight="1">
      <c r="A28" s="193">
        <v>11</v>
      </c>
      <c r="B28" s="62" t="s">
        <v>122</v>
      </c>
      <c r="C28" s="263" t="s">
        <v>58</v>
      </c>
      <c r="D28" s="107">
        <v>1649028000</v>
      </c>
      <c r="E28" s="107">
        <v>3028297862</v>
      </c>
      <c r="F28" s="104">
        <f>IF(OR(D28=0,E28=0),"",(D28/E28))</f>
        <v>0.5445395648468083</v>
      </c>
    </row>
    <row r="29" spans="1:6" s="44" customFormat="1" ht="12" customHeight="1">
      <c r="A29" s="191"/>
      <c r="B29" s="260"/>
      <c r="C29" s="261" t="s">
        <v>59</v>
      </c>
      <c r="D29" s="264">
        <f>D28/19136.27</f>
        <v>86172.90621422043</v>
      </c>
      <c r="E29" s="264">
        <f>E28/19136.27</f>
        <v>158249.11866314596</v>
      </c>
      <c r="F29" s="262"/>
    </row>
    <row r="30" spans="1:6" s="15" customFormat="1" ht="12" customHeight="1">
      <c r="A30" s="193">
        <v>12</v>
      </c>
      <c r="B30" s="62" t="s">
        <v>123</v>
      </c>
      <c r="C30" s="263" t="s">
        <v>58</v>
      </c>
      <c r="D30" s="107">
        <v>202274858</v>
      </c>
      <c r="E30" s="107">
        <v>331309308</v>
      </c>
      <c r="F30" s="104">
        <f>IF(OR(D30=0,E30=0),"",(D30/E30))</f>
        <v>0.6105317693036261</v>
      </c>
    </row>
    <row r="31" spans="1:6" s="44" customFormat="1" ht="12" customHeight="1">
      <c r="A31" s="191"/>
      <c r="B31" s="260"/>
      <c r="C31" s="261" t="s">
        <v>59</v>
      </c>
      <c r="D31" s="264">
        <f>D30/19136.27</f>
        <v>10570.234324662017</v>
      </c>
      <c r="E31" s="264">
        <f>E30/19136.27</f>
        <v>17313.160192660325</v>
      </c>
      <c r="F31" s="262"/>
    </row>
    <row r="32" spans="1:6" s="15" customFormat="1" ht="12" customHeight="1">
      <c r="A32" s="193">
        <v>13</v>
      </c>
      <c r="B32" s="62" t="s">
        <v>124</v>
      </c>
      <c r="C32" s="263" t="s">
        <v>58</v>
      </c>
      <c r="D32" s="107"/>
      <c r="E32" s="107"/>
      <c r="F32" s="104">
        <f>IF(OR(D32=0,E32=0),"",(D32/E32))</f>
      </c>
    </row>
    <row r="33" spans="1:6" s="44" customFormat="1" ht="12.75" customHeight="1">
      <c r="A33" s="191"/>
      <c r="B33" s="260"/>
      <c r="C33" s="261" t="s">
        <v>59</v>
      </c>
      <c r="D33" s="233"/>
      <c r="E33" s="233"/>
      <c r="F33" s="262"/>
    </row>
    <row r="34" spans="1:6" s="15" customFormat="1" ht="12.75" customHeight="1">
      <c r="A34" s="193">
        <v>14</v>
      </c>
      <c r="B34" s="62" t="s">
        <v>125</v>
      </c>
      <c r="C34" s="263" t="s">
        <v>58</v>
      </c>
      <c r="D34" s="107"/>
      <c r="E34" s="107"/>
      <c r="F34" s="104">
        <f>IF(OR(D34=0,E34=0),"",(D34/E34))</f>
      </c>
    </row>
    <row r="35" spans="1:6" s="44" customFormat="1" ht="12.75" customHeight="1">
      <c r="A35" s="191"/>
      <c r="B35" s="265" t="s">
        <v>126</v>
      </c>
      <c r="C35" s="261" t="s">
        <v>59</v>
      </c>
      <c r="D35" s="233"/>
      <c r="E35" s="233"/>
      <c r="F35" s="262"/>
    </row>
    <row r="36" spans="1:6" s="15" customFormat="1" ht="12.75" customHeight="1">
      <c r="A36" s="193">
        <v>15</v>
      </c>
      <c r="B36" s="62" t="s">
        <v>127</v>
      </c>
      <c r="C36" s="263" t="s">
        <v>58</v>
      </c>
      <c r="D36" s="107">
        <v>5000000</v>
      </c>
      <c r="E36" s="107">
        <v>5000000</v>
      </c>
      <c r="F36" s="104">
        <f>IF(OR(D36=0,E36=0),"",(D36/E36))</f>
        <v>1</v>
      </c>
    </row>
    <row r="37" spans="1:6" s="44" customFormat="1" ht="12.75" customHeight="1">
      <c r="A37" s="191"/>
      <c r="B37" s="260"/>
      <c r="C37" s="261" t="s">
        <v>59</v>
      </c>
      <c r="D37" s="264">
        <f>D36/19136.27</f>
        <v>261.2839388240237</v>
      </c>
      <c r="E37" s="264">
        <f>E36/19136.27</f>
        <v>261.2839388240237</v>
      </c>
      <c r="F37" s="262"/>
    </row>
    <row r="38" spans="1:6" s="15" customFormat="1" ht="12.75" customHeight="1">
      <c r="A38" s="193">
        <v>16</v>
      </c>
      <c r="B38" s="62" t="s">
        <v>128</v>
      </c>
      <c r="C38" s="263" t="s">
        <v>58</v>
      </c>
      <c r="D38" s="107">
        <v>3381300000</v>
      </c>
      <c r="E38" s="107">
        <v>4614783340</v>
      </c>
      <c r="F38" s="104">
        <f>IF(OR(D38=0,E38=0),"",(D38/E38))</f>
        <v>0.7327104548314505</v>
      </c>
    </row>
    <row r="39" spans="1:6" s="44" customFormat="1" ht="12" customHeight="1">
      <c r="A39" s="191"/>
      <c r="B39" s="260"/>
      <c r="C39" s="261" t="s">
        <v>59</v>
      </c>
      <c r="D39" s="264">
        <f>D38/19136.27</f>
        <v>176695.87646913427</v>
      </c>
      <c r="E39" s="264">
        <f>E38/19136.27</f>
        <v>241153.75357893674</v>
      </c>
      <c r="F39" s="262"/>
    </row>
    <row r="40" spans="1:6" s="15" customFormat="1" ht="12" customHeight="1">
      <c r="A40" s="193">
        <v>17</v>
      </c>
      <c r="B40" s="62" t="s">
        <v>129</v>
      </c>
      <c r="C40" s="263" t="s">
        <v>58</v>
      </c>
      <c r="D40" s="107">
        <v>42211000</v>
      </c>
      <c r="E40" s="107">
        <v>692980574</v>
      </c>
      <c r="F40" s="104">
        <f>IF(OR(D40=0,E40=0),"",(D40/E40))</f>
        <v>0.0609122413870147</v>
      </c>
    </row>
    <row r="41" spans="1:6" s="44" customFormat="1" ht="12" customHeight="1">
      <c r="A41" s="191"/>
      <c r="B41" s="260"/>
      <c r="C41" s="261" t="s">
        <v>59</v>
      </c>
      <c r="D41" s="264">
        <f>D40/19136.27</f>
        <v>2205.811268340173</v>
      </c>
      <c r="E41" s="264">
        <f>E40/19136.27</f>
        <v>36212.93878065056</v>
      </c>
      <c r="F41" s="262"/>
    </row>
    <row r="42" spans="1:6" s="15" customFormat="1" ht="12" customHeight="1">
      <c r="A42" s="193">
        <v>18</v>
      </c>
      <c r="B42" s="62" t="s">
        <v>130</v>
      </c>
      <c r="C42" s="263" t="s">
        <v>58</v>
      </c>
      <c r="D42" s="107"/>
      <c r="E42" s="107"/>
      <c r="F42" s="104">
        <f>IF(OR(D42=0,E42=0),"",(D42/E42))</f>
      </c>
    </row>
    <row r="43" spans="1:6" s="44" customFormat="1" ht="12" customHeight="1">
      <c r="A43" s="191"/>
      <c r="B43" s="260"/>
      <c r="C43" s="261" t="s">
        <v>59</v>
      </c>
      <c r="D43" s="233"/>
      <c r="E43" s="233"/>
      <c r="F43" s="262"/>
    </row>
    <row r="44" spans="1:6" s="15" customFormat="1" ht="12" customHeight="1">
      <c r="A44" s="193">
        <v>19</v>
      </c>
      <c r="B44" s="62" t="s">
        <v>131</v>
      </c>
      <c r="C44" s="263" t="s">
        <v>58</v>
      </c>
      <c r="D44" s="107"/>
      <c r="E44" s="107"/>
      <c r="F44" s="104">
        <f>IF(OR(D44=0,E44=0),"",(D44/E44))</f>
      </c>
    </row>
    <row r="45" spans="1:6" s="44" customFormat="1" ht="12" customHeight="1">
      <c r="A45" s="191"/>
      <c r="B45" s="260"/>
      <c r="C45" s="261" t="s">
        <v>59</v>
      </c>
      <c r="D45" s="233"/>
      <c r="E45" s="233"/>
      <c r="F45" s="262"/>
    </row>
    <row r="46" spans="1:6" s="15" customFormat="1" ht="12.75" customHeight="1">
      <c r="A46" s="193">
        <v>20</v>
      </c>
      <c r="B46" s="62" t="s">
        <v>132</v>
      </c>
      <c r="C46" s="263" t="s">
        <v>58</v>
      </c>
      <c r="D46" s="107">
        <v>85000000</v>
      </c>
      <c r="E46" s="107">
        <v>12000000</v>
      </c>
      <c r="F46" s="104">
        <f>IF(OR(D46=0,E46=0),"",(D46/E46))</f>
        <v>7.083333333333333</v>
      </c>
    </row>
    <row r="47" spans="1:6" s="44" customFormat="1" ht="12.75" customHeight="1">
      <c r="A47" s="191"/>
      <c r="B47" s="260"/>
      <c r="C47" s="261" t="s">
        <v>59</v>
      </c>
      <c r="D47" s="266">
        <f>D46/19136.27</f>
        <v>4441.826960008403</v>
      </c>
      <c r="E47" s="266">
        <f>E46/19136.27</f>
        <v>627.0814531776568</v>
      </c>
      <c r="F47" s="262"/>
    </row>
    <row r="48" spans="1:6" s="15" customFormat="1" ht="12.75" customHeight="1">
      <c r="A48" s="193">
        <v>21</v>
      </c>
      <c r="B48" s="62" t="s">
        <v>133</v>
      </c>
      <c r="C48" s="263" t="s">
        <v>58</v>
      </c>
      <c r="D48" s="107">
        <v>36000000</v>
      </c>
      <c r="E48" s="107">
        <v>35240000</v>
      </c>
      <c r="F48" s="104">
        <f>IF(OR(D48=0,E48=0),"",(D48/E48))</f>
        <v>1.0215664018161181</v>
      </c>
    </row>
    <row r="49" spans="1:6" s="44" customFormat="1" ht="12.75" customHeight="1">
      <c r="A49" s="191"/>
      <c r="B49" s="265" t="s">
        <v>134</v>
      </c>
      <c r="C49" s="261" t="s">
        <v>59</v>
      </c>
      <c r="D49" s="266">
        <f>D48/19136.27</f>
        <v>1881.2443595329705</v>
      </c>
      <c r="E49" s="266">
        <f>E48/19136.27</f>
        <v>1841.529200831719</v>
      </c>
      <c r="F49" s="262"/>
    </row>
    <row r="50" spans="1:6" s="15" customFormat="1" ht="12.75" customHeight="1">
      <c r="A50" s="193">
        <v>22</v>
      </c>
      <c r="B50" s="62" t="s">
        <v>135</v>
      </c>
      <c r="C50" s="263" t="s">
        <v>58</v>
      </c>
      <c r="D50" s="107">
        <v>300000000</v>
      </c>
      <c r="E50" s="107">
        <v>40000000</v>
      </c>
      <c r="F50" s="267">
        <f>IF(OR(D50=0,E50=0),"",(D50/E50))</f>
        <v>7.5</v>
      </c>
    </row>
    <row r="51" spans="1:6" s="44" customFormat="1" ht="12.75" customHeight="1">
      <c r="A51" s="198"/>
      <c r="B51" s="268" t="s">
        <v>136</v>
      </c>
      <c r="C51" s="207" t="s">
        <v>59</v>
      </c>
      <c r="D51" s="266">
        <f>D50/19136.27</f>
        <v>15677.036329441422</v>
      </c>
      <c r="E51" s="266">
        <f>E50/19136.27</f>
        <v>2090.2715105921898</v>
      </c>
      <c r="F51" s="269"/>
    </row>
    <row r="52" spans="1:6" s="15" customFormat="1" ht="3" customHeight="1">
      <c r="A52" s="237"/>
      <c r="B52" s="270"/>
      <c r="C52" s="271"/>
      <c r="D52" s="239"/>
      <c r="E52" s="239"/>
      <c r="F52" s="272"/>
    </row>
    <row r="53" spans="1:6" s="15" customFormat="1" ht="15.75" customHeight="1">
      <c r="A53" s="273"/>
      <c r="B53" s="274" t="s">
        <v>137</v>
      </c>
      <c r="C53" s="263" t="s">
        <v>58</v>
      </c>
      <c r="D53" s="241">
        <f>D7+D9+D11+D13+D15+D18+D20+D22+D24+D26+D28+D30+D32+D34+D36+D38+D40+D42+D44+D46+D48+D50</f>
        <v>7472529858</v>
      </c>
      <c r="E53" s="241">
        <f>E7+E9+E11+E13+E15+E18+E20+E22+E24+E26+E28+E30+E32+E34+E36+E38+E40+E42+E44+E46+E48+E50</f>
        <v>14187885894</v>
      </c>
      <c r="F53" s="275">
        <f>IF(OR(D53=0,E53=0),"",(D53/E53))</f>
        <v>0.5266838141939175</v>
      </c>
    </row>
    <row r="54" spans="1:6" s="154" customFormat="1" ht="12" customHeight="1">
      <c r="A54" s="276"/>
      <c r="B54" s="277"/>
      <c r="C54" s="207" t="s">
        <v>59</v>
      </c>
      <c r="D54" s="278">
        <f>D53/1936.27</f>
        <v>3859239.5988162807</v>
      </c>
      <c r="E54" s="278">
        <f>E53/1936.27</f>
        <v>7327431.553450706</v>
      </c>
      <c r="F54" s="279">
        <f>IF(OR(D54=0,E54=0),"",(D54/E54))</f>
        <v>0.5266838141939176</v>
      </c>
    </row>
  </sheetData>
  <printOptions horizontalCentered="1"/>
  <pageMargins left="0.7874015748031497" right="0.7874015748031497" top="0.984251968503937" bottom="0.984251968503937"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F17"/>
  <sheetViews>
    <sheetView tabSelected="1" workbookViewId="0" topLeftCell="A1">
      <selection activeCell="G17" sqref="G17"/>
    </sheetView>
  </sheetViews>
  <sheetFormatPr defaultColWidth="9.140625" defaultRowHeight="12.75"/>
  <cols>
    <col min="1" max="1" width="4.140625" style="132" customWidth="1"/>
    <col min="2" max="2" width="42.140625" style="132" customWidth="1"/>
    <col min="3" max="3" width="2.7109375" style="132" hidden="1" customWidth="1"/>
    <col min="4" max="5" width="13.7109375" style="229" bestFit="1" customWidth="1"/>
    <col min="6" max="6" width="12.28125" style="229" customWidth="1"/>
    <col min="7" max="16384" width="9.140625" style="132" customWidth="1"/>
  </cols>
  <sheetData>
    <row r="1" spans="1:6" s="5" customFormat="1" ht="19.5" customHeight="1">
      <c r="A1" s="1" t="s">
        <v>138</v>
      </c>
      <c r="B1" s="246"/>
      <c r="C1" s="246"/>
      <c r="D1" s="8"/>
      <c r="E1" s="8"/>
      <c r="F1" s="247"/>
    </row>
    <row r="2" spans="1:6" s="5" customFormat="1" ht="3" customHeight="1" hidden="1">
      <c r="A2" s="248"/>
      <c r="B2" s="249"/>
      <c r="C2" s="249"/>
      <c r="D2" s="250"/>
      <c r="E2" s="250"/>
      <c r="F2" s="251"/>
    </row>
    <row r="3" spans="1:6" s="5" customFormat="1" ht="3" customHeight="1" hidden="1">
      <c r="A3" s="252"/>
      <c r="B3" s="253"/>
      <c r="C3" s="253"/>
      <c r="D3" s="254"/>
      <c r="E3" s="254"/>
      <c r="F3" s="255"/>
    </row>
    <row r="4" spans="4:6" s="15" customFormat="1" ht="6" customHeight="1" hidden="1">
      <c r="D4" s="112"/>
      <c r="E4" s="112"/>
      <c r="F4" s="112"/>
    </row>
    <row r="5" spans="2:6" s="231" customFormat="1" ht="16.5" thickBot="1">
      <c r="B5" s="121"/>
      <c r="C5" s="121"/>
      <c r="D5" s="256" t="s">
        <v>1</v>
      </c>
      <c r="E5" s="257" t="s">
        <v>2</v>
      </c>
      <c r="F5" s="257" t="s">
        <v>109</v>
      </c>
    </row>
    <row r="6" spans="4:6" s="15" customFormat="1" ht="3" customHeight="1" hidden="1">
      <c r="D6" s="112"/>
      <c r="E6" s="112"/>
      <c r="F6" s="112"/>
    </row>
    <row r="7" spans="1:6" s="15" customFormat="1" ht="12.75" customHeight="1">
      <c r="A7" s="164">
        <v>1</v>
      </c>
      <c r="B7" s="75" t="s">
        <v>139</v>
      </c>
      <c r="C7" s="205" t="s">
        <v>58</v>
      </c>
      <c r="D7" s="258"/>
      <c r="E7" s="258"/>
      <c r="F7" s="259">
        <f>IF(OR(D7=0,E7=0),"",(D7/E7))</f>
      </c>
    </row>
    <row r="8" spans="1:6" s="44" customFormat="1" ht="12.75" customHeight="1" hidden="1">
      <c r="A8" s="191"/>
      <c r="B8" s="260"/>
      <c r="C8" s="261" t="s">
        <v>59</v>
      </c>
      <c r="D8" s="233">
        <f>D7/1936.27</f>
        <v>0</v>
      </c>
      <c r="E8" s="233">
        <f>E7/1936.27</f>
        <v>0</v>
      </c>
      <c r="F8" s="262"/>
    </row>
    <row r="9" spans="1:6" s="15" customFormat="1" ht="12.75" customHeight="1">
      <c r="A9" s="193">
        <v>2</v>
      </c>
      <c r="B9" s="62" t="s">
        <v>140</v>
      </c>
      <c r="C9" s="263" t="s">
        <v>58</v>
      </c>
      <c r="D9" s="107">
        <v>5683993428</v>
      </c>
      <c r="E9" s="107">
        <v>5730032738</v>
      </c>
      <c r="F9" s="104">
        <f>IF(OR(D9=0,E9=0),"",(D9/E9))</f>
        <v>0.9919652623108626</v>
      </c>
    </row>
    <row r="10" spans="1:6" s="44" customFormat="1" ht="12.75" customHeight="1" hidden="1">
      <c r="A10" s="191"/>
      <c r="B10" s="260"/>
      <c r="C10" s="261" t="s">
        <v>59</v>
      </c>
      <c r="D10" s="266">
        <f>D9/1936.27</f>
        <v>2935537.6202699</v>
      </c>
      <c r="E10" s="266">
        <f>E9/1936.27</f>
        <v>2959314.93954872</v>
      </c>
      <c r="F10" s="262"/>
    </row>
    <row r="11" spans="1:6" s="15" customFormat="1" ht="12.75" customHeight="1">
      <c r="A11" s="193">
        <v>3</v>
      </c>
      <c r="B11" s="62" t="s">
        <v>141</v>
      </c>
      <c r="C11" s="263" t="s">
        <v>58</v>
      </c>
      <c r="D11" s="107"/>
      <c r="E11" s="107"/>
      <c r="F11" s="104">
        <f>IF(OR(D11=0,E11=0),"",(D11/E11))</f>
      </c>
    </row>
    <row r="12" spans="1:6" s="44" customFormat="1" ht="12.75" customHeight="1" hidden="1">
      <c r="A12" s="191"/>
      <c r="B12" s="260"/>
      <c r="C12" s="261" t="s">
        <v>59</v>
      </c>
      <c r="D12" s="233">
        <f>D11/1936.27</f>
        <v>0</v>
      </c>
      <c r="E12" s="233">
        <f>E11/1936.27</f>
        <v>0</v>
      </c>
      <c r="F12" s="262"/>
    </row>
    <row r="13" spans="1:6" s="15" customFormat="1" ht="12.75" customHeight="1">
      <c r="A13" s="193">
        <v>4</v>
      </c>
      <c r="B13" s="62" t="s">
        <v>142</v>
      </c>
      <c r="C13" s="263" t="s">
        <v>58</v>
      </c>
      <c r="D13" s="107">
        <v>5010000000</v>
      </c>
      <c r="E13" s="107">
        <v>4561482579</v>
      </c>
      <c r="F13" s="104">
        <f>IF(OR(D13=0,E13=0),"",(D13/E13))</f>
        <v>1.0983271147553801</v>
      </c>
    </row>
    <row r="14" spans="1:6" s="44" customFormat="1" ht="12.75" customHeight="1" hidden="1">
      <c r="A14" s="191"/>
      <c r="B14" s="260"/>
      <c r="C14" s="261" t="s">
        <v>59</v>
      </c>
      <c r="D14" s="266">
        <f>D13/1936.27</f>
        <v>2587449.064438327</v>
      </c>
      <c r="E14" s="266">
        <f>E13/1936.27</f>
        <v>2355809.1480010534</v>
      </c>
      <c r="F14" s="262"/>
    </row>
    <row r="15" spans="1:6" s="15" customFormat="1" ht="12.75" customHeight="1">
      <c r="A15" s="281">
        <v>5</v>
      </c>
      <c r="B15" s="282" t="s">
        <v>135</v>
      </c>
      <c r="C15" s="283" t="s">
        <v>58</v>
      </c>
      <c r="D15" s="284">
        <v>2400000000</v>
      </c>
      <c r="E15" s="284">
        <v>2335558853</v>
      </c>
      <c r="F15" s="285">
        <f>IF(OR(D15=0,E15=0),"",(D15/E15))</f>
        <v>1.0275913179910778</v>
      </c>
    </row>
    <row r="16" spans="1:6" s="44" customFormat="1" ht="12.75" customHeight="1" hidden="1">
      <c r="A16" s="198"/>
      <c r="B16" s="55"/>
      <c r="C16" s="207" t="s">
        <v>59</v>
      </c>
      <c r="D16" s="266">
        <f>D15/1936.27</f>
        <v>1239496.5578147676</v>
      </c>
      <c r="E16" s="266">
        <f>E15/1936.27</f>
        <v>1206215.4828613778</v>
      </c>
      <c r="F16" s="269">
        <f>IF(OR(D16=0,E16=0),"",(D16/E16))</f>
        <v>1.0275913179910778</v>
      </c>
    </row>
    <row r="17" spans="4:5" ht="12.75">
      <c r="D17" s="280"/>
      <c r="E17" s="280"/>
    </row>
  </sheetData>
  <printOptions horizontalCentered="1"/>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C39"/>
  <sheetViews>
    <sheetView workbookViewId="0" topLeftCell="A16">
      <selection activeCell="F31" sqref="F31"/>
    </sheetView>
  </sheetViews>
  <sheetFormatPr defaultColWidth="9.140625" defaultRowHeight="12.75"/>
  <cols>
    <col min="1" max="1" width="59.7109375" style="132" customWidth="1"/>
    <col min="2" max="3" width="14.28125" style="229" customWidth="1"/>
    <col min="4" max="16384" width="9.140625" style="132" customWidth="1"/>
  </cols>
  <sheetData>
    <row r="1" spans="1:3" ht="30" customHeight="1">
      <c r="A1" s="286" t="s">
        <v>143</v>
      </c>
      <c r="B1" s="286"/>
      <c r="C1" s="286"/>
    </row>
    <row r="2" ht="17.25" customHeight="1"/>
    <row r="3" spans="1:3" s="231" customFormat="1" ht="19.5" customHeight="1" thickBot="1">
      <c r="A3" s="287"/>
      <c r="B3" s="288" t="s">
        <v>52</v>
      </c>
      <c r="C3" s="289"/>
    </row>
    <row r="4" spans="1:3" s="231" customFormat="1" ht="2.25" customHeight="1">
      <c r="A4" s="287"/>
      <c r="B4" s="290"/>
      <c r="C4" s="291"/>
    </row>
    <row r="5" spans="1:3" s="15" customFormat="1" ht="3" customHeight="1">
      <c r="A5" s="292"/>
      <c r="B5" s="293"/>
      <c r="C5" s="294"/>
    </row>
    <row r="6" spans="1:3" s="15" customFormat="1" ht="3" customHeight="1">
      <c r="A6" s="67"/>
      <c r="B6" s="86"/>
      <c r="C6" s="295"/>
    </row>
    <row r="7" spans="1:3" s="15" customFormat="1" ht="3" customHeight="1">
      <c r="A7" s="67"/>
      <c r="B7" s="86"/>
      <c r="C7" s="295"/>
    </row>
    <row r="8" spans="1:3" s="93" customFormat="1" ht="15" customHeight="1">
      <c r="A8" s="34"/>
      <c r="B8" s="296" t="s">
        <v>144</v>
      </c>
      <c r="C8" s="297" t="s">
        <v>145</v>
      </c>
    </row>
    <row r="9" spans="1:3" s="93" customFormat="1" ht="3" customHeight="1">
      <c r="A9" s="34"/>
      <c r="B9" s="298"/>
      <c r="C9" s="299"/>
    </row>
    <row r="10" spans="1:3" s="15" customFormat="1" ht="33" customHeight="1">
      <c r="A10" s="300" t="s">
        <v>146</v>
      </c>
      <c r="B10" s="131"/>
      <c r="C10" s="301"/>
    </row>
    <row r="11" spans="1:3" s="15" customFormat="1" ht="6" customHeight="1">
      <c r="A11" s="300"/>
      <c r="B11" s="131"/>
      <c r="C11" s="301"/>
    </row>
    <row r="12" spans="1:3" ht="15" customHeight="1">
      <c r="A12" s="37" t="s">
        <v>147</v>
      </c>
      <c r="B12" s="302">
        <v>3400000000</v>
      </c>
      <c r="C12" s="303">
        <f aca="true" t="shared" si="0" ref="C12:C18">B12/1936.27</f>
        <v>1755953.4569042542</v>
      </c>
    </row>
    <row r="13" spans="1:3" ht="15" customHeight="1">
      <c r="A13" s="304" t="s">
        <v>148</v>
      </c>
      <c r="B13" s="302"/>
      <c r="C13" s="303">
        <f t="shared" si="0"/>
        <v>0</v>
      </c>
    </row>
    <row r="14" spans="1:3" ht="15" customHeight="1">
      <c r="A14" s="304" t="s">
        <v>149</v>
      </c>
      <c r="B14" s="302">
        <v>4115766461</v>
      </c>
      <c r="C14" s="303">
        <f t="shared" si="0"/>
        <v>2125615.9838245697</v>
      </c>
    </row>
    <row r="15" spans="1:3" ht="15" customHeight="1">
      <c r="A15" s="304" t="s">
        <v>150</v>
      </c>
      <c r="B15" s="302">
        <v>105000000</v>
      </c>
      <c r="C15" s="303">
        <f t="shared" si="0"/>
        <v>54227.97440439608</v>
      </c>
    </row>
    <row r="16" spans="1:3" ht="15" customHeight="1">
      <c r="A16" s="304" t="s">
        <v>151</v>
      </c>
      <c r="B16" s="302">
        <v>10235623458</v>
      </c>
      <c r="C16" s="303">
        <f t="shared" si="0"/>
        <v>5286258.351366287</v>
      </c>
    </row>
    <row r="17" spans="1:3" ht="15" customHeight="1">
      <c r="A17" s="304" t="s">
        <v>152</v>
      </c>
      <c r="B17" s="302"/>
      <c r="C17" s="303">
        <f t="shared" si="0"/>
        <v>0</v>
      </c>
    </row>
    <row r="18" spans="1:3" s="15" customFormat="1" ht="24.75" customHeight="1" thickBot="1">
      <c r="A18" s="305" t="s">
        <v>137</v>
      </c>
      <c r="B18" s="306">
        <f>SUM(B12:B17)</f>
        <v>17856389919</v>
      </c>
      <c r="C18" s="307">
        <f t="shared" si="0"/>
        <v>9222055.766499506</v>
      </c>
    </row>
    <row r="19" spans="1:3" s="15" customFormat="1" ht="3" customHeight="1">
      <c r="A19" s="67"/>
      <c r="B19" s="308"/>
      <c r="C19" s="309"/>
    </row>
    <row r="20" spans="1:3" s="15" customFormat="1" ht="33" customHeight="1">
      <c r="A20" s="300" t="s">
        <v>153</v>
      </c>
      <c r="B20" s="310"/>
      <c r="C20" s="311"/>
    </row>
    <row r="21" spans="1:3" s="15" customFormat="1" ht="15" customHeight="1">
      <c r="A21" s="37" t="s">
        <v>154</v>
      </c>
      <c r="B21" s="302">
        <v>700000000</v>
      </c>
      <c r="C21" s="303">
        <f>B21/1936.27</f>
        <v>361519.82936264056</v>
      </c>
    </row>
    <row r="22" spans="1:3" s="15" customFormat="1" ht="15" customHeight="1">
      <c r="A22" s="37" t="s">
        <v>155</v>
      </c>
      <c r="B22" s="302">
        <v>30512563802</v>
      </c>
      <c r="C22" s="303">
        <f>B22/1936.27</f>
        <v>15758424.084451033</v>
      </c>
    </row>
    <row r="23" spans="1:3" s="15" customFormat="1" ht="15" customHeight="1">
      <c r="A23" s="37" t="s">
        <v>156</v>
      </c>
      <c r="B23" s="302"/>
      <c r="C23" s="303">
        <f>B23/1936.27</f>
        <v>0</v>
      </c>
    </row>
    <row r="24" spans="1:3" s="15" customFormat="1" ht="24.75" customHeight="1" thickBot="1">
      <c r="A24" s="312" t="s">
        <v>137</v>
      </c>
      <c r="B24" s="306">
        <f>SUM(B21:B23)</f>
        <v>31212563802</v>
      </c>
      <c r="C24" s="307">
        <f>B24/1936.27</f>
        <v>16119943.913813673</v>
      </c>
    </row>
    <row r="25" spans="1:3" s="15" customFormat="1" ht="3" customHeight="1">
      <c r="A25" s="313"/>
      <c r="B25" s="308"/>
      <c r="C25" s="314"/>
    </row>
    <row r="26" spans="1:3" s="15" customFormat="1" ht="3" customHeight="1">
      <c r="A26" s="61"/>
      <c r="B26" s="310"/>
      <c r="C26" s="311"/>
    </row>
    <row r="27" spans="1:3" s="15" customFormat="1" ht="15" customHeight="1">
      <c r="A27" s="315" t="s">
        <v>157</v>
      </c>
      <c r="B27" s="302"/>
      <c r="C27" s="303">
        <f>B27/1936.27</f>
        <v>0</v>
      </c>
    </row>
    <row r="28" spans="1:3" s="15" customFormat="1" ht="15" customHeight="1">
      <c r="A28" s="316" t="s">
        <v>158</v>
      </c>
      <c r="B28" s="317"/>
      <c r="C28" s="318">
        <f>B28/1936.27</f>
        <v>0</v>
      </c>
    </row>
    <row r="29" spans="1:3" s="15" customFormat="1" ht="15" customHeight="1">
      <c r="A29" s="315" t="s">
        <v>159</v>
      </c>
      <c r="B29" s="302"/>
      <c r="C29" s="303">
        <f>B29/1936.27</f>
        <v>0</v>
      </c>
    </row>
    <row r="30" spans="1:3" s="15" customFormat="1" ht="27.75" customHeight="1">
      <c r="A30" s="319" t="s">
        <v>160</v>
      </c>
      <c r="B30" s="302"/>
      <c r="C30" s="303">
        <f>B30/1936.27</f>
        <v>0</v>
      </c>
    </row>
    <row r="31" spans="1:3" s="15" customFormat="1" ht="12.75">
      <c r="A31" s="61"/>
      <c r="B31" s="310"/>
      <c r="C31" s="311"/>
    </row>
    <row r="32" spans="1:3" s="15" customFormat="1" ht="24.75" customHeight="1" thickBot="1">
      <c r="A32" s="320" t="s">
        <v>161</v>
      </c>
      <c r="B32" s="306">
        <f>SUM(B18+B24+B27+B28-B29-B30)</f>
        <v>49068953721</v>
      </c>
      <c r="C32" s="307">
        <f>B32/1936.27</f>
        <v>25341999.68031318</v>
      </c>
    </row>
    <row r="33" spans="1:3" s="15" customFormat="1" ht="3" customHeight="1">
      <c r="A33" s="16"/>
      <c r="B33" s="321"/>
      <c r="C33" s="322"/>
    </row>
    <row r="34" spans="1:3" s="15" customFormat="1" ht="19.5" customHeight="1">
      <c r="A34" s="61"/>
      <c r="B34" s="310"/>
      <c r="C34" s="311"/>
    </row>
    <row r="35" spans="1:3" s="15" customFormat="1" ht="20.25" customHeight="1">
      <c r="A35" s="323" t="s">
        <v>162</v>
      </c>
      <c r="B35" s="310"/>
      <c r="C35" s="311"/>
    </row>
    <row r="36" spans="1:3" s="15" customFormat="1" ht="15" customHeight="1">
      <c r="A36" s="324" t="s">
        <v>163</v>
      </c>
      <c r="B36" s="302">
        <v>49068953721</v>
      </c>
      <c r="C36" s="303">
        <f>B36/1936.27</f>
        <v>25341999.68031318</v>
      </c>
    </row>
    <row r="37" spans="1:3" s="15" customFormat="1" ht="24.75" customHeight="1" thickBot="1">
      <c r="A37" s="320" t="s">
        <v>164</v>
      </c>
      <c r="B37" s="306">
        <f>B36</f>
        <v>49068953721</v>
      </c>
      <c r="C37" s="307">
        <f>B37/1936.27</f>
        <v>25341999.68031318</v>
      </c>
    </row>
    <row r="38" spans="1:3" s="15" customFormat="1" ht="3" customHeight="1">
      <c r="A38" s="16"/>
      <c r="B38" s="325"/>
      <c r="C38" s="326"/>
    </row>
    <row r="39" spans="1:3" s="15" customFormat="1" ht="1.5" customHeight="1">
      <c r="A39" s="171"/>
      <c r="B39" s="327"/>
      <c r="C39" s="328"/>
    </row>
  </sheetData>
  <printOptions horizontalCentered="1"/>
  <pageMargins left="0.3937007874015748" right="0.3937007874015748" top="0.3937007874015748" bottom="0.3937007874015748" header="0.5118110236220472" footer="0.5118110236220472"/>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Jesi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Spaccia Roberto</dc:creator>
  <cp:keywords/>
  <dc:description/>
  <cp:lastModifiedBy>Rete Civica</cp:lastModifiedBy>
  <cp:lastPrinted>2001-02-21T11:26:31Z</cp:lastPrinted>
  <dcterms:created xsi:type="dcterms:W3CDTF">2001-02-17T12:20:59Z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